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05" yWindow="-150" windowWidth="18450" windowHeight="6135" tabRatio="904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externalReferences>
    <externalReference r:id="rId8"/>
    <externalReference r:id="rId9"/>
  </externalReferences>
  <definedNames>
    <definedName name="_xlnm.Print_Area" localSheetId="3">'GT ind'!$A$1:$I$84</definedName>
  </definedNames>
  <calcPr calcId="125725"/>
</workbook>
</file>

<file path=xl/calcChain.xml><?xml version="1.0" encoding="utf-8"?>
<calcChain xmlns="http://schemas.openxmlformats.org/spreadsheetml/2006/main">
  <c r="H157" i="26"/>
  <c r="H145"/>
  <c r="H138"/>
  <c r="H130"/>
  <c r="H120"/>
  <c r="H117"/>
  <c r="H111"/>
  <c r="H91"/>
  <c r="I82"/>
  <c r="H85"/>
  <c r="I85" s="1"/>
  <c r="H66"/>
  <c r="G66"/>
  <c r="G64"/>
  <c r="G63" s="1"/>
  <c r="H63"/>
  <c r="H61"/>
  <c r="G61"/>
  <c r="H60"/>
  <c r="G60"/>
  <c r="H59"/>
  <c r="G59"/>
  <c r="H58"/>
  <c r="G58"/>
  <c r="H57"/>
  <c r="G57"/>
  <c r="H56"/>
  <c r="H55" s="1"/>
  <c r="G56"/>
  <c r="G55"/>
  <c r="G52"/>
  <c r="I52" s="1"/>
  <c r="H32"/>
  <c r="G32"/>
  <c r="H31"/>
  <c r="G31"/>
  <c r="H30"/>
  <c r="G30"/>
  <c r="H29"/>
  <c r="G29"/>
  <c r="H28"/>
  <c r="H27" s="1"/>
  <c r="G28"/>
  <c r="G27" s="1"/>
  <c r="H26"/>
  <c r="G26"/>
  <c r="H25"/>
  <c r="G25"/>
  <c r="H24"/>
  <c r="G24"/>
  <c r="H23"/>
  <c r="G23"/>
  <c r="H22"/>
  <c r="G22"/>
  <c r="H62" l="1"/>
  <c r="H129"/>
  <c r="H155" s="1"/>
  <c r="H90"/>
  <c r="G62"/>
  <c r="G54" s="1"/>
  <c r="H54"/>
  <c r="I81" l="1"/>
  <c r="I80"/>
  <c r="I79"/>
  <c r="I78"/>
  <c r="I77"/>
  <c r="I76"/>
  <c r="I75"/>
  <c r="I74"/>
  <c r="I73"/>
  <c r="I72"/>
  <c r="I71"/>
  <c r="I70"/>
  <c r="I69"/>
  <c r="I68"/>
  <c r="I67"/>
  <c r="I65"/>
  <c r="I64"/>
  <c r="I63" s="1"/>
  <c r="I61"/>
  <c r="I60"/>
  <c r="I59"/>
  <c r="I58"/>
  <c r="I57"/>
  <c r="I56"/>
  <c r="I51"/>
  <c r="I50"/>
  <c r="I48"/>
  <c r="I47"/>
  <c r="I46"/>
  <c r="I45"/>
  <c r="I44"/>
  <c r="I43"/>
  <c r="I42"/>
  <c r="I41"/>
  <c r="I37"/>
  <c r="I36"/>
  <c r="I35"/>
  <c r="I32"/>
  <c r="I31"/>
  <c r="I30"/>
  <c r="I29"/>
  <c r="I28"/>
  <c r="I27"/>
  <c r="I26"/>
  <c r="I25"/>
  <c r="I24"/>
  <c r="I23"/>
  <c r="I22"/>
  <c r="H21"/>
  <c r="G21"/>
  <c r="I21" s="1"/>
  <c r="H20"/>
  <c r="H84" s="1"/>
  <c r="H86" s="1"/>
  <c r="G20"/>
  <c r="G84" s="1"/>
  <c r="G86" s="1"/>
  <c r="I62" l="1"/>
  <c r="I66"/>
  <c r="I55"/>
  <c r="I20"/>
  <c r="I54" l="1"/>
  <c r="I84" s="1"/>
  <c r="I86" s="1"/>
  <c r="G158" s="1"/>
  <c r="H174" i="30"/>
  <c r="H171"/>
  <c r="H169"/>
  <c r="H145"/>
  <c r="H134"/>
  <c r="H126"/>
  <c r="H90"/>
  <c r="H78"/>
  <c r="H67"/>
  <c r="H65"/>
  <c r="H63"/>
  <c r="H56"/>
  <c r="H49"/>
  <c r="H33"/>
  <c r="H47" s="1"/>
  <c r="H22"/>
  <c r="I102"/>
  <c r="I120" s="1"/>
  <c r="I78"/>
  <c r="I90" s="1"/>
  <c r="I67"/>
  <c r="I89" s="1"/>
  <c r="I56"/>
  <c r="I49"/>
  <c r="I63" s="1"/>
  <c r="I33"/>
  <c r="I47" s="1"/>
  <c r="I27"/>
  <c r="I23"/>
  <c r="I22"/>
  <c r="I46" l="1"/>
  <c r="I65" s="1"/>
  <c r="I126" s="1"/>
  <c r="I134" s="1"/>
  <c r="I145" s="1"/>
  <c r="I124" l="1"/>
  <c r="I144" s="1"/>
  <c r="I133" l="1"/>
  <c r="I171"/>
  <c r="I174" s="1"/>
  <c r="I169"/>
  <c r="J120" i="26"/>
  <c r="J155" s="1"/>
  <c r="J145"/>
  <c r="J138"/>
  <c r="J130"/>
  <c r="J129" s="1"/>
  <c r="J117"/>
  <c r="J111"/>
  <c r="J106"/>
  <c r="J100"/>
  <c r="J101"/>
  <c r="J91"/>
  <c r="J63"/>
  <c r="J27"/>
  <c r="J62"/>
  <c r="J66"/>
  <c r="J65"/>
  <c r="J64"/>
  <c r="J54"/>
  <c r="J55"/>
  <c r="J61"/>
  <c r="J60"/>
  <c r="J59"/>
  <c r="J58"/>
  <c r="J57"/>
  <c r="J56"/>
  <c r="J32"/>
  <c r="J31"/>
  <c r="J30"/>
  <c r="J29"/>
  <c r="J28"/>
  <c r="J21"/>
  <c r="J20" s="1"/>
  <c r="J26"/>
  <c r="J25"/>
  <c r="J24"/>
  <c r="J23"/>
  <c r="J22"/>
  <c r="J157" l="1"/>
  <c r="J90"/>
  <c r="J84"/>
  <c r="J86" s="1"/>
  <c r="J46" i="31" l="1"/>
  <c r="L46"/>
  <c r="J45"/>
  <c r="L45" s="1"/>
  <c r="J44"/>
  <c r="L44"/>
  <c r="J43"/>
  <c r="L43" s="1"/>
  <c r="J42"/>
  <c r="L42"/>
  <c r="J41"/>
  <c r="L41"/>
  <c r="J40"/>
  <c r="L40"/>
  <c r="L37"/>
  <c r="J37"/>
  <c r="L36"/>
  <c r="J36"/>
  <c r="I35"/>
  <c r="I38" s="1"/>
  <c r="I47" s="1"/>
  <c r="G35"/>
  <c r="G38"/>
  <c r="G47" s="1"/>
  <c r="E35"/>
  <c r="E38" s="1"/>
  <c r="J34"/>
  <c r="L34"/>
  <c r="J33"/>
  <c r="L33" s="1"/>
  <c r="J32"/>
  <c r="L32"/>
  <c r="J31"/>
  <c r="L31" s="1"/>
  <c r="J30"/>
  <c r="L30"/>
  <c r="J29"/>
  <c r="L29"/>
  <c r="J28"/>
  <c r="L28"/>
  <c r="H35"/>
  <c r="H38" s="1"/>
  <c r="H47" s="1"/>
  <c r="F35"/>
  <c r="F38"/>
  <c r="F47" s="1"/>
  <c r="J158" i="26"/>
  <c r="J26" i="31"/>
  <c r="L26"/>
  <c r="J35" l="1"/>
  <c r="L35" s="1"/>
  <c r="E47"/>
  <c r="J47" s="1"/>
  <c r="L47" s="1"/>
  <c r="J38"/>
  <c r="L38" s="1"/>
</calcChain>
</file>

<file path=xl/comments1.xml><?xml version="1.0" encoding="utf-8"?>
<comments xmlns="http://schemas.openxmlformats.org/spreadsheetml/2006/main">
  <authors>
    <author>safijaz</author>
  </authors>
  <commentList>
    <comment ref="A23" author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<sst xmlns="http://schemas.openxmlformats.org/spreadsheetml/2006/main" count="904" uniqueCount="714">
  <si>
    <t xml:space="preserve"> Naziv emitenta: "Pobjeda" d.d. Tešanj, Fabrika pumpi i prečistača</t>
  </si>
  <si>
    <t>Općinski sud u Zenici , MB: 43-02-0018-09</t>
  </si>
  <si>
    <t>01-613</t>
  </si>
  <si>
    <t>74260 Tešanj, Bukva bb</t>
  </si>
  <si>
    <t>tel.032/665-300, fax 032/650-771</t>
  </si>
  <si>
    <t xml:space="preserve">28.13   Proizvodnja ostalih pumpi i kompresora  </t>
  </si>
  <si>
    <t>Datum, ______________</t>
  </si>
  <si>
    <t>"Econ Plus" d.o.o. Brčko Distrikt BH - Podružnica Tuzla, ul. Rudarska 49, 75000 Tuzla</t>
  </si>
  <si>
    <t xml:space="preserve">1. Hamzalija Dolamić, predsjednik                                                                2. Ahmed Halilović , član                                                                                            3. Pemba Pantelejić , član  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</si>
  <si>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</si>
  <si>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</si>
  <si>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</si>
  <si>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</si>
  <si>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</si>
  <si>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</si>
  <si>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Revalorizacione rezerve                      (MRS 16 MRS 21 i MRS 38)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</si>
  <si>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</si>
  <si>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</si>
  <si>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</si>
  <si>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</si>
  <si>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</si>
  <si>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</si>
  <si>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</si>
  <si>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</si>
  <si>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</si>
  <si>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</si>
  <si>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</si>
  <si>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</si>
  <si>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</si>
  <si>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</si>
  <si>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</si>
  <si>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</si>
  <si>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</si>
  <si>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</si>
  <si>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</si>
  <si>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</si>
  <si>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</si>
  <si>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</si>
  <si>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</si>
  <si>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</si>
  <si>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</si>
  <si>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</si>
  <si>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</si>
  <si>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</si>
  <si>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</si>
  <si>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</si>
  <si>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</si>
  <si>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</si>
  <si>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</si>
  <si>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</si>
  <si>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</si>
  <si>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</si>
  <si>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</si>
  <si>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</si>
  <si>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</si>
  <si>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</si>
  <si>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</si>
  <si>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</si>
  <si>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</si>
  <si>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</si>
  <si>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</si>
  <si>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</si>
  <si>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</si>
  <si>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</si>
  <si>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</si>
  <si>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</si>
  <si>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</si>
  <si>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</si>
  <si>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</si>
  <si>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</si>
  <si>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</si>
  <si>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</si>
  <si>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</si>
  <si>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</si>
  <si>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</si>
  <si>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</si>
  <si>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</si>
  <si>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</si>
  <si>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</si>
  <si>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</si>
  <si>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</si>
  <si>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</si>
  <si>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</si>
  <si>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</si>
  <si>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</si>
  <si>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</si>
  <si>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</si>
  <si>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</si>
  <si>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</si>
  <si>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</si>
  <si>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</si>
  <si>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</si>
  <si>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</si>
  <si>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</si>
  <si>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</si>
  <si>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</si>
  <si>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</si>
  <si>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</si>
  <si>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</si>
  <si>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</si>
  <si>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</si>
  <si>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</si>
  <si>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</si>
  <si>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</si>
  <si>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</si>
  <si>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</si>
  <si>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</si>
  <si>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</si>
  <si>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</si>
  <si>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</si>
  <si>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</si>
  <si>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</si>
  <si>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</si>
  <si>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</si>
  <si>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</si>
  <si>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</si>
  <si>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</si>
  <si>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</si>
  <si>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</si>
  <si>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</si>
  <si>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</si>
  <si>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</si>
  <si>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</si>
  <si>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</si>
  <si>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</si>
  <si>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</si>
  <si>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</si>
  <si>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</si>
  <si>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</si>
  <si>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</si>
  <si>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</si>
  <si>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</si>
  <si>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</si>
  <si>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</si>
  <si>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</si>
  <si>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</si>
  <si>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</si>
  <si>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</si>
  <si>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</si>
  <si>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</si>
  <si>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</si>
  <si>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</si>
  <si>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</si>
  <si>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</si>
  <si>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</si>
  <si>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</si>
  <si>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</si>
  <si>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</si>
  <si>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</si>
  <si>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</si>
  <si>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</si>
  <si>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</si>
  <si>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</si>
  <si>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</si>
  <si>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</si>
  <si>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</si>
  <si>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</si>
  <si>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</si>
  <si>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</si>
  <si>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</si>
  <si>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</si>
  <si>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</si>
  <si>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</si>
  <si>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</si>
  <si>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</si>
  <si>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</si>
  <si>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</si>
  <si>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</si>
  <si>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</si>
  <si>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</si>
  <si>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</si>
  <si>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</si>
  <si>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</si>
  <si>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</si>
  <si>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</si>
  <si>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</si>
  <si>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</si>
  <si>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</si>
  <si>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</si>
  <si>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</si>
  <si>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</si>
  <si>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</si>
  <si>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</si>
  <si>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</si>
  <si>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</si>
  <si>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</si>
  <si>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</si>
  <si>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</si>
  <si>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</si>
  <si>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</si>
  <si>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</si>
  <si>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</si>
  <si>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</si>
  <si>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</si>
  <si>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</si>
  <si>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</si>
  <si>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</si>
  <si>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</si>
  <si>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</si>
  <si>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</si>
  <si>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</si>
  <si>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</si>
  <si>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</si>
  <si>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</si>
  <si>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</si>
  <si>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</si>
  <si>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</si>
  <si>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</si>
  <si>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</si>
  <si>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</si>
  <si>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</si>
  <si>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</si>
  <si>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</si>
  <si>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</si>
  <si>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</si>
  <si>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</si>
  <si>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</si>
  <si>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</si>
  <si>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</si>
  <si>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</si>
  <si>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</si>
  <si>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</si>
  <si>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</si>
  <si>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</si>
  <si>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</si>
  <si>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</si>
  <si>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</si>
  <si>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</si>
  <si>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</si>
  <si>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</si>
  <si>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</si>
  <si>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</si>
  <si>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</si>
  <si>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</si>
  <si>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</si>
  <si>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</si>
  <si>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</si>
  <si>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</si>
  <si>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</si>
  <si>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</si>
  <si>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</si>
  <si>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</si>
  <si>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</si>
  <si>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</si>
  <si>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</si>
  <si>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</si>
  <si>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</si>
  <si>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</si>
  <si>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</si>
  <si>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</si>
  <si>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</si>
  <si>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</si>
  <si>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</si>
  <si>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</si>
  <si>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</si>
  <si>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</si>
  <si>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</si>
  <si>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</si>
  <si>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</si>
  <si>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</si>
  <si>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</si>
  <si>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</si>
  <si>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</si>
  <si>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</si>
  <si>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</si>
  <si>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</si>
  <si>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</si>
  <si>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</si>
  <si>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</si>
  <si>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</si>
  <si>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</si>
  <si>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</si>
  <si>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</si>
  <si>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</si>
  <si>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</si>
  <si>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</si>
  <si>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</si>
  <si>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</si>
  <si>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</si>
  <si>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</si>
  <si>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</si>
  <si>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</si>
  <si>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</si>
  <si>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</si>
  <si>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</si>
  <si>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</si>
  <si>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</si>
  <si>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</si>
  <si>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</si>
  <si>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</si>
  <si>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</si>
  <si>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</si>
  <si>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</si>
  <si>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</si>
  <si>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</si>
  <si>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</si>
  <si>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</si>
  <si>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</si>
  <si>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</si>
  <si>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</si>
  <si>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</si>
  <si>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</si>
  <si>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</si>
  <si>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</si>
  <si>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</si>
  <si>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</si>
  <si>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</si>
  <si>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</si>
  <si>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</si>
  <si>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</si>
  <si>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</si>
  <si>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</si>
  <si>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</si>
  <si>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</si>
  <si>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</si>
  <si>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</si>
  <si>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</si>
  <si>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</si>
  <si>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</si>
  <si>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</si>
  <si>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</si>
  <si>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</si>
  <si>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</si>
  <si>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</si>
  <si>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</si>
  <si>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</si>
  <si>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</si>
  <si>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</si>
  <si>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</si>
  <si>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</si>
  <si>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</si>
  <si>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</si>
  <si>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</si>
  <si>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</si>
  <si>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</si>
  <si>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</si>
  <si>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</si>
  <si>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</si>
  <si>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</si>
  <si>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</si>
  <si>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</si>
  <si>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</si>
  <si>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</si>
  <si>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</si>
  <si>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</si>
  <si>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</si>
  <si>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</si>
  <si>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</si>
  <si>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</si>
  <si>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</si>
  <si>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</si>
  <si>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</si>
  <si>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</si>
  <si>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</si>
  <si>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</si>
  <si>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</si>
  <si>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</si>
  <si>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</si>
  <si>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</si>
  <si>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</si>
  <si>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</si>
  <si>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</si>
  <si>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</si>
  <si>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</si>
  <si>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</si>
  <si>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</si>
  <si>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</si>
  <si>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</si>
  <si>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</si>
  <si>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</si>
  <si>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</si>
  <si>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</si>
  <si>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</si>
  <si>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</si>
  <si>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</si>
  <si>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</si>
  <si>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</si>
  <si>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</si>
  <si>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</si>
  <si>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</si>
  <si>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</si>
  <si>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</si>
  <si>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</si>
  <si>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</si>
  <si>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</si>
  <si>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</si>
  <si>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</si>
  <si>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</si>
  <si>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</si>
  <si>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</si>
  <si>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</si>
  <si>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</si>
  <si>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</si>
  <si>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</si>
  <si>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</si>
  <si>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</si>
  <si>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</si>
  <si>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</si>
  <si>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</si>
  <si>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</si>
  <si>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</si>
  <si>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</si>
  <si>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</si>
  <si>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</si>
  <si>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</si>
  <si>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</si>
  <si>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</si>
  <si>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</si>
  <si>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</si>
  <si>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</si>
  <si>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</si>
  <si>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</si>
  <si>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</si>
  <si>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</si>
  <si>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</si>
  <si>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</si>
  <si>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</si>
  <si>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</si>
  <si>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</si>
  <si>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</si>
  <si>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</si>
  <si>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</si>
  <si>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</si>
  <si>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</si>
  <si>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</si>
  <si>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</si>
  <si>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</si>
  <si>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</si>
  <si>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</si>
  <si>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</si>
  <si>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</si>
  <si>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</si>
  <si>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</si>
  <si>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</si>
  <si>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</si>
  <si>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</si>
  <si>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</si>
  <si>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</si>
  <si>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</si>
  <si>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</si>
  <si>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</si>
  <si>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</si>
  <si>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</si>
  <si>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</si>
  <si>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</si>
  <si>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</si>
  <si>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</si>
  <si>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</si>
  <si>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</si>
  <si>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</si>
  <si>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</si>
  <si>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</si>
  <si>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</si>
  <si>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</si>
  <si>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</si>
  <si>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</si>
  <si>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</si>
  <si>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</si>
  <si>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</si>
  <si>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</si>
  <si>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</si>
  <si>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</si>
  <si>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</si>
  <si>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</si>
  <si>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</si>
  <si>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</si>
  <si>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</si>
  <si>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</si>
  <si>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</si>
  <si>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</si>
  <si>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</si>
  <si>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</si>
  <si>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</si>
  <si>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</si>
  <si>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</si>
  <si>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</si>
  <si>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</si>
  <si>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</si>
  <si>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</si>
  <si>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</si>
  <si>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</si>
  <si>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</si>
  <si>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</si>
  <si>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</si>
  <si>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</si>
  <si>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</si>
  <si>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</si>
  <si>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</si>
  <si>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</si>
  <si>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</si>
  <si>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</si>
  <si>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</si>
  <si>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</si>
  <si>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</si>
  <si>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</si>
  <si>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</si>
  <si>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</si>
  <si>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</si>
  <si>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</si>
  <si>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</si>
  <si>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</si>
  <si>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</si>
  <si>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</si>
  <si>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</si>
  <si>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</si>
  <si>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</si>
  <si>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</si>
  <si>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</si>
  <si>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</si>
  <si>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</si>
  <si>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</si>
  <si>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</si>
  <si>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</si>
  <si>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</si>
  <si>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</si>
  <si>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</si>
  <si>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</si>
  <si>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</si>
  <si>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</si>
  <si>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</si>
  <si>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</si>
  <si>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</si>
  <si>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</si>
  <si>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</si>
  <si>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</si>
  <si>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</si>
  <si>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</si>
  <si>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</si>
  <si>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</si>
  <si>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</si>
  <si>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</si>
  <si>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</si>
  <si>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</si>
  <si>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</si>
  <si>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</si>
  <si>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</si>
  <si>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</si>
  <si>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</si>
  <si>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</si>
  <si>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</si>
  <si>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</si>
  <si>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</si>
  <si>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</si>
  <si>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</si>
  <si>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</si>
  <si>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</si>
  <si>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</si>
  <si>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</si>
  <si>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</si>
  <si>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</si>
  <si>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</si>
  <si>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</si>
  <si>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</si>
  <si>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</si>
  <si>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</si>
  <si>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</si>
  <si>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</si>
  <si>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</si>
  <si>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</si>
  <si>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</si>
  <si>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</si>
  <si>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</si>
  <si>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</si>
  <si>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</si>
  <si>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</si>
  <si>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</si>
  <si>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</si>
  <si>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</si>
  <si>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</si>
  <si>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</si>
  <si>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</si>
  <si>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</si>
  <si>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</si>
  <si>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</si>
  <si>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</si>
  <si>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</si>
  <si>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</si>
  <si>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</si>
  <si>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</si>
  <si>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</si>
  <si>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</si>
  <si>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</si>
  <si>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</si>
  <si>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</si>
  <si>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</si>
  <si>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</si>
  <si>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</si>
  <si>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</si>
  <si>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</si>
  <si>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</si>
  <si>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</si>
  <si>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</si>
  <si>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</si>
  <si>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</si>
  <si>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</si>
  <si>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</si>
  <si>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</si>
  <si>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</si>
  <si>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</si>
  <si>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</si>
  <si>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</si>
  <si>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</si>
  <si>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</si>
  <si>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</si>
  <si>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</si>
  <si>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</si>
  <si>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</si>
  <si>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</si>
  <si>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</si>
  <si>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</si>
  <si>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</si>
  <si>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</si>
  <si>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</si>
  <si>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</si>
  <si>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</si>
  <si>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</si>
  <si>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</si>
  <si>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</si>
  <si>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</si>
  <si>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</si>
  <si>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</si>
  <si>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</si>
  <si>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</si>
  <si>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</si>
  <si>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</si>
  <si>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</si>
  <si>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</si>
  <si>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</si>
  <si>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</si>
  <si>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</si>
  <si>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</si>
  <si>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</si>
  <si>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</si>
  <si>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</si>
  <si>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</si>
  <si>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</si>
  <si>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</si>
  <si>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</si>
  <si>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</si>
  <si>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</si>
  <si>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</si>
  <si>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</si>
  <si>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</si>
  <si>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</si>
  <si>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</si>
  <si>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</si>
  <si>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</si>
  <si>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</si>
  <si>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</si>
  <si>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421808300007</t>
  </si>
  <si>
    <t>"Pobjeda" d.d. Tešanj, Fabrika pumpi i prečistača</t>
  </si>
  <si>
    <t>Bukva bb , Tešanj</t>
  </si>
  <si>
    <t>DIREKTNA METODA</t>
  </si>
  <si>
    <t>IZVJEŠTAJ O GOTOVINSKIM TOKOVIMA</t>
  </si>
  <si>
    <t>Certificirani računovođa</t>
  </si>
  <si>
    <t>Broj dozvole 3166/5</t>
  </si>
  <si>
    <r>
      <t>"</t>
    </r>
    <r>
      <rPr>
        <b/>
        <sz val="10"/>
        <rFont val="Times New Roman"/>
        <family val="1"/>
        <charset val="238"/>
      </rPr>
      <t>Pobjeda" d.d. Tešanj, Fabrika pumpi i prečistača                                      "Pobjeda" d.d. Tešanj</t>
    </r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</si>
  <si>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</si>
  <si>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</si>
  <si>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</si>
  <si>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</si>
  <si>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</si>
  <si>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</si>
  <si>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1. Danijar Mešić, predsjednik                                                                                      2. Hajrudin Ahmetlić, član                                                                                                                             3. Paša Junuzović, član </t>
  </si>
  <si>
    <t>1. Elvir Turkić, direktor                                                                                                   2. Kasim Kotorić, izvršni direktor za tehničke poslove i        zamjenik direktora                                                                                     3. Ermina Salkičević-Dizdarević, izvršni direktor za ekonomska pitanja i opšte poslove</t>
  </si>
  <si>
    <t xml:space="preserve">Ahmed Ahmetlić       11,664%                                                                   Ibrahim Hozić              9,618%                                                                                HIFA-PETROL d.o.o.  8,083%                                                                                 Kasim Kotorić             6,918%                                                                                                             Paša Junuzović             6,715%                                                      Kasim Bejđakić           6,612%                                                                                                                                                                             </t>
  </si>
  <si>
    <t>a) Glasanje o prijedlogu Odluke o izmjenama i dopunama Statuta Društva koju je predložila Grupa dioničara sa više od 10% ukupnog broja dionica sa pravom glasa</t>
  </si>
  <si>
    <t>b) Glasanje o prijedlogu Odluke o izmjenama i dopunama Statuta Društva koju je predložio dioničar sa više od 5% ukupnog broja dionica sa pravom glasa</t>
  </si>
  <si>
    <r>
      <rPr>
        <b/>
        <sz val="10"/>
        <rFont val="Times New Roman"/>
        <family val="1"/>
        <charset val="238"/>
      </rPr>
      <t>1. VANREDNA SKUPŠTINA DIONIČARA</t>
    </r>
    <r>
      <rPr>
        <sz val="10"/>
        <rFont val="Times New Roman"/>
        <family val="1"/>
        <charset val="238"/>
      </rPr>
      <t xml:space="preserve"> održana 30.03.2016.godine u sjedištu Društva :  Bukva bb  , Tešanj  </t>
    </r>
  </si>
  <si>
    <t>5-B.  PODACI O ODRŽANIM SKUPŠTINAMA EMITENTA U IZVJEŠTAJNOM PERIODU</t>
  </si>
  <si>
    <t>5-A.  PODACI O ODRŽANIM SKUPŠTINAMA EMITENTA U IZVJEŠTAJNOM PERIODU</t>
  </si>
  <si>
    <r>
      <rPr>
        <b/>
        <sz val="10"/>
        <rFont val="Times New Roman"/>
        <family val="1"/>
        <charset val="238"/>
      </rPr>
      <t>14. REDOVNA SKUPŠTINA DIONIČARA</t>
    </r>
    <r>
      <rPr>
        <sz val="10"/>
        <rFont val="Times New Roman"/>
        <family val="1"/>
        <charset val="238"/>
      </rPr>
      <t xml:space="preserve"> održana 23.06.2016.godine u sjedištu Društva :  Bukva bb  , Tešanj  </t>
    </r>
  </si>
  <si>
    <t>1) Izbor predsjednika Skupštine i dva ovjerivača zapisnik</t>
  </si>
  <si>
    <t>2) Donošenje odluke o usvajanju Izvještaja o poslovanju za 2015.godinu koji uključuje finansijski izvještaj i izvještaje Nadzornog odbora, Vanjskog revizora i Odbora za reviziju</t>
  </si>
  <si>
    <t>3) Donošenje odluke o načinu pokrića gubitka po finansijskom obračunu za 2015.godinu</t>
  </si>
  <si>
    <t>4) Informacija o Poslovnom planu za 2016.godinu</t>
  </si>
  <si>
    <t>5) Donošenje odluke o izboru Vanjskog revizora za 2016.godinu</t>
  </si>
  <si>
    <t>6) Informacija o realizaciji Odluke o sticanju vlastitih dionica</t>
  </si>
  <si>
    <t>7) Donošenje odluke o usvajanju novog Statuta Društva</t>
  </si>
  <si>
    <t>Elvir Turkić, dipl.ing.teh.</t>
  </si>
  <si>
    <t xml:space="preserve">Sabahudin Balić, dipl.iur. </t>
  </si>
  <si>
    <t>1) Izbor predsjednika Skupštine i dva ovjerivača zapisnika</t>
  </si>
  <si>
    <t>2) Donošenje odluke o izmjenama i dopunama Statuta Društva, i to :</t>
  </si>
  <si>
    <t>3) Donošenje odluke o izmjenama naknada Nadzornom odboru</t>
  </si>
  <si>
    <t>4) Donošenje odluke o razrješenju Nadzornog odbora</t>
  </si>
  <si>
    <t>5) Donošenje odluke o izboru i imenovanju Nadzornog odbora</t>
  </si>
  <si>
    <t>1) Usvojena je Odluka o izmjenama i dopunama Statuta Društva koju je predložila Grupa dioničara sa više od 10% ukupnog broja dionica sa pravom glasa</t>
  </si>
  <si>
    <t>2) Usvojena je predložena Odluka o izmjenama i dopunama Odluke o naknadama Nadzornom odboru</t>
  </si>
  <si>
    <t xml:space="preserve">3) Razriješeni su članovi Nadzornog odbora : Nazif Ahmetović, Danijar Mešić i Ermina Salkičević-Dizdarević </t>
  </si>
  <si>
    <t>4) Izabrani su novi članovi Nadzornog odbora : Hajrudin Ahmetlić, Danijar Mešić i Paša Junuzović</t>
  </si>
  <si>
    <t>1) Usvojen je Izvještaj o poslovanju Društva za 2015.godinu koji uključuje Finansijski izvještaj i izvještaje Nadzornog odbora, Vanjskog revizora i Odbora za reviziju</t>
  </si>
  <si>
    <t>3) Za vanjskog revizora Društva za 2016.godinu izabran je : ECON-PLUS d.o.o. Brčko Distrikt BiH - Podružnica Tuzla</t>
  </si>
  <si>
    <t>4) Usvojen je novi Statut Društva</t>
  </si>
  <si>
    <t>Nedim Ahmetagić, dipl.oec.</t>
  </si>
  <si>
    <t xml:space="preserve">Nedim Ahmetagić, dipl.oec. </t>
  </si>
  <si>
    <t>1. Stanje na dan 31. 12. 2014 godine</t>
  </si>
  <si>
    <t>4. Ponovo iskazano stanje na dan 31. 12. 2015     odnosno 01.01.2014 godine (901±902±903)</t>
  </si>
  <si>
    <r>
      <t xml:space="preserve">12. Stanje na dan 31. 12. 2015, odnosno 01. 01. 2016 god. </t>
    </r>
    <r>
      <rPr>
        <i/>
        <sz val="10"/>
        <rFont val="Times New Roman"/>
        <family val="1"/>
      </rPr>
      <t>(904±905±906±907±908±909-910+911)</t>
    </r>
  </si>
  <si>
    <t>15. Ponovo iskazano stanje na dan 31. 12. 2015,</t>
  </si>
  <si>
    <r>
      <t xml:space="preserve">odnosno 01. 01. 20 16 godine </t>
    </r>
    <r>
      <rPr>
        <i/>
        <sz val="10"/>
        <rFont val="Times New Roman"/>
        <family val="1"/>
      </rPr>
      <t>(912±913±914)</t>
    </r>
  </si>
  <si>
    <t xml:space="preserve">23. Stanje na dan 30.06. 2016 godine </t>
  </si>
  <si>
    <t>od 01.01. do 31.12.2016.godine</t>
  </si>
  <si>
    <t xml:space="preserve">1. Podružnica "Livnica" Turbe, Aleja do br.128 - 72238 Turbe                                                                                      </t>
  </si>
  <si>
    <t>2) Usvojena je predložena Odluka o načinu pokrića gubitka po finansijskom obračunu za 2015.godinu</t>
  </si>
  <si>
    <r>
      <t xml:space="preserve">                           </t>
    </r>
    <r>
      <rPr>
        <u/>
        <sz val="10"/>
        <rFont val="Times New Roman"/>
        <family val="1"/>
        <charset val="238"/>
      </rPr>
      <t xml:space="preserve"> 31.12.2015.god. </t>
    </r>
    <r>
      <rPr>
        <sz val="10"/>
        <rFont val="Times New Roman"/>
        <family val="1"/>
        <charset val="238"/>
      </rPr>
      <t xml:space="preserve">              </t>
    </r>
    <r>
      <rPr>
        <u/>
        <sz val="10"/>
        <rFont val="Times New Roman"/>
        <family val="1"/>
        <charset val="238"/>
      </rPr>
      <t xml:space="preserve">31.12.2016.god. </t>
    </r>
    <r>
      <rPr>
        <sz val="10"/>
        <rFont val="Times New Roman"/>
        <family val="1"/>
        <charset val="238"/>
      </rPr>
      <t xml:space="preserve">                                                                Danijar Mešić       20.045 ili 4,272%      20.045 ili 4,272%                                             Hajrudin Ahmetlić         0 ili 0,000%                0 ili 0,000%                                                  Paša Junuzović     31.506 ili 6,715%       31.506 ili 6,715%                                                                  Elvir Turkić                     0 ili 0,000%                0 ili 0,000%                                                                Kasim Kotorić     32.460 ili 6,918%        32.460 ili 6,918%                                  Ermina Salkićević-Dizdarević  0 ili 0,000%     0 ili 0,000%</t>
    </r>
  </si>
  <si>
    <t>BILANS STANJA NA DAN 31.12.2016.godine</t>
  </si>
  <si>
    <t>za period od 01.01. do 31.12.2016. godine</t>
  </si>
  <si>
    <t>za period od 01.01. do 31.12.2016.godine</t>
  </si>
  <si>
    <t>za period koji se završava na dan 31.12.2016.godine</t>
  </si>
  <si>
    <t>Ukupna neto sveobuhvatna dobit</t>
  </si>
  <si>
    <t>Tešanj, 24.03.2017.godine</t>
  </si>
  <si>
    <t>Poslovanju u toku 2016 godine sa gubitkom, doprinijeli su :</t>
  </si>
  <si>
    <t>Manja prodaja od planirane, te prolongiranje početka proizvodnje za novi projekat</t>
  </si>
  <si>
    <t>sa I na IV kvartal 2016.godine.</t>
  </si>
</sst>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_(* #,##0.00_);_(* \(#,##0.00\);_(* &quot;-&quot;??_);_(@_)"/>
  </numFmts>
  <fonts count="28">
    <font>
      <sz val="10"/>
      <name val="CRO_Dutch"/>
    </font>
    <font>
      <sz val="11"/>
      <color theme="1"/>
      <name val="Calibri"/>
      <family val="2"/>
      <charset val="238"/>
      <scheme val="minor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2" borderId="1" applyFill="0" applyAlignment="0">
      <alignment horizontal="left" vertical="center" wrapText="1"/>
    </xf>
    <xf numFmtId="0" fontId="5" fillId="0" borderId="0"/>
    <xf numFmtId="0" fontId="11" fillId="0" borderId="0"/>
    <xf numFmtId="0" fontId="1" fillId="0" borderId="0"/>
  </cellStyleXfs>
  <cellXfs count="293">
    <xf numFmtId="0" fontId="0" fillId="0" borderId="0" xfId="0"/>
    <xf numFmtId="0" fontId="7" fillId="0" borderId="0" xfId="4" applyFont="1" applyFill="1" applyAlignment="1">
      <alignment horizontal="right"/>
    </xf>
    <xf numFmtId="0" fontId="7" fillId="0" borderId="0" xfId="4" applyFont="1" applyBorder="1" applyAlignment="1">
      <alignment horizontal="center"/>
    </xf>
    <xf numFmtId="0" fontId="7" fillId="0" borderId="2" xfId="4" applyFont="1" applyFill="1" applyBorder="1" applyAlignment="1">
      <alignment horizontal="right"/>
    </xf>
    <xf numFmtId="0" fontId="8" fillId="0" borderId="2" xfId="0" applyFont="1" applyBorder="1" applyAlignment="1">
      <alignment vertical="top" wrapText="1"/>
    </xf>
    <xf numFmtId="0" fontId="7" fillId="0" borderId="0" xfId="4" applyFont="1" applyFill="1" applyBorder="1" applyAlignment="1">
      <alignment horizontal="right"/>
    </xf>
    <xf numFmtId="0" fontId="8" fillId="0" borderId="0" xfId="4" applyFont="1" applyBorder="1"/>
    <xf numFmtId="0" fontId="7" fillId="0" borderId="0" xfId="0" applyFont="1" applyAlignment="1"/>
    <xf numFmtId="0" fontId="8" fillId="0" borderId="0" xfId="4" applyFont="1"/>
    <xf numFmtId="0" fontId="7" fillId="0" borderId="0" xfId="4" applyFont="1"/>
    <xf numFmtId="0" fontId="7" fillId="0" borderId="0" xfId="4" applyFont="1" applyAlignment="1">
      <alignment horizontal="center"/>
    </xf>
    <xf numFmtId="0" fontId="7" fillId="0" borderId="0" xfId="4" applyFont="1" applyAlignment="1"/>
    <xf numFmtId="0" fontId="7" fillId="3" borderId="3" xfId="4" applyFont="1" applyFill="1" applyBorder="1" applyAlignment="1">
      <alignment horizontal="center"/>
    </xf>
    <xf numFmtId="0" fontId="7" fillId="0" borderId="4" xfId="0" applyFont="1" applyBorder="1" applyAlignment="1">
      <alignment horizontal="justify" vertical="top" wrapText="1"/>
    </xf>
    <xf numFmtId="0" fontId="7" fillId="0" borderId="5" xfId="4" applyFont="1" applyBorder="1" applyAlignment="1">
      <alignment horizontal="left" vertical="center"/>
    </xf>
    <xf numFmtId="0" fontId="8" fillId="0" borderId="5" xfId="4" applyFont="1" applyBorder="1"/>
    <xf numFmtId="0" fontId="8" fillId="0" borderId="5" xfId="4" applyFont="1" applyBorder="1" applyAlignment="1">
      <alignment horizontal="left" vertical="center"/>
    </xf>
    <xf numFmtId="0" fontId="8" fillId="0" borderId="5" xfId="0" applyFont="1" applyBorder="1"/>
    <xf numFmtId="0" fontId="8" fillId="0" borderId="5" xfId="0" applyFont="1" applyBorder="1" applyAlignment="1">
      <alignment horizontal="justify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7" fillId="0" borderId="0" xfId="4" applyFont="1" applyBorder="1"/>
    <xf numFmtId="0" fontId="8" fillId="0" borderId="0" xfId="0" applyFont="1"/>
    <xf numFmtId="0" fontId="7" fillId="0" borderId="0" xfId="0" applyFont="1"/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justify"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top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top" textRotation="90" wrapText="1"/>
    </xf>
    <xf numFmtId="0" fontId="7" fillId="3" borderId="11" xfId="4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2" xfId="0" applyFont="1" applyFill="1" applyBorder="1"/>
    <xf numFmtId="0" fontId="8" fillId="0" borderId="0" xfId="0" applyFont="1" applyFill="1"/>
    <xf numFmtId="0" fontId="8" fillId="0" borderId="0" xfId="0" applyFont="1" applyFill="1" applyBorder="1" applyAlignment="1"/>
    <xf numFmtId="0" fontId="8" fillId="0" borderId="12" xfId="0" applyFont="1" applyFill="1" applyBorder="1"/>
    <xf numFmtId="0" fontId="2" fillId="0" borderId="0" xfId="0" applyFont="1" applyBorder="1" applyAlignment="1"/>
    <xf numFmtId="0" fontId="2" fillId="0" borderId="13" xfId="0" applyFont="1" applyBorder="1" applyAlignment="1"/>
    <xf numFmtId="0" fontId="0" fillId="0" borderId="0" xfId="0" applyBorder="1" applyAlignment="1"/>
    <xf numFmtId="4" fontId="12" fillId="0" borderId="12" xfId="0" applyNumberFormat="1" applyFont="1" applyBorder="1" applyAlignment="1"/>
    <xf numFmtId="4" fontId="12" fillId="0" borderId="12" xfId="0" applyNumberFormat="1" applyFont="1" applyBorder="1" applyAlignment="1">
      <alignment wrapText="1"/>
    </xf>
    <xf numFmtId="0" fontId="8" fillId="0" borderId="11" xfId="0" applyFont="1" applyBorder="1" applyAlignment="1">
      <alignment vertical="top" wrapText="1"/>
    </xf>
    <xf numFmtId="0" fontId="8" fillId="0" borderId="0" xfId="4" applyFont="1" applyFill="1" applyBorder="1"/>
    <xf numFmtId="0" fontId="8" fillId="0" borderId="0" xfId="4" applyFont="1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wrapText="1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13" fillId="0" borderId="0" xfId="0" applyFont="1"/>
    <xf numFmtId="0" fontId="12" fillId="0" borderId="2" xfId="4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/>
    <xf numFmtId="0" fontId="13" fillId="0" borderId="0" xfId="0" applyFont="1" applyAlignment="1"/>
    <xf numFmtId="0" fontId="13" fillId="0" borderId="14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 wrapText="1"/>
    </xf>
    <xf numFmtId="0" fontId="13" fillId="0" borderId="0" xfId="0" applyFont="1" applyFill="1" applyAlignment="1">
      <alignment horizontal="left"/>
    </xf>
    <xf numFmtId="0" fontId="14" fillId="0" borderId="0" xfId="0" applyFont="1"/>
    <xf numFmtId="0" fontId="14" fillId="0" borderId="0" xfId="0" applyFont="1" applyFill="1"/>
    <xf numFmtId="0" fontId="14" fillId="0" borderId="2" xfId="0" applyFont="1" applyBorder="1" applyAlignment="1">
      <alignment horizontal="center" vertical="top" wrapText="1"/>
    </xf>
    <xf numFmtId="0" fontId="12" fillId="0" borderId="11" xfId="4" applyFont="1" applyFill="1" applyBorder="1" applyAlignment="1">
      <alignment horizontal="right"/>
    </xf>
    <xf numFmtId="0" fontId="13" fillId="0" borderId="0" xfId="0" applyFont="1" applyBorder="1"/>
    <xf numFmtId="0" fontId="12" fillId="0" borderId="0" xfId="0" applyFont="1" applyAlignment="1">
      <alignment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0" fontId="12" fillId="0" borderId="2" xfId="0" applyFont="1" applyBorder="1" applyAlignment="1">
      <alignment horizontal="center"/>
    </xf>
    <xf numFmtId="0" fontId="13" fillId="0" borderId="0" xfId="0" applyFont="1" applyFill="1" applyAlignment="1"/>
    <xf numFmtId="0" fontId="13" fillId="0" borderId="13" xfId="0" applyFont="1" applyBorder="1" applyAlignment="1"/>
    <xf numFmtId="0" fontId="13" fillId="0" borderId="18" xfId="0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Fill="1" applyBorder="1"/>
    <xf numFmtId="0" fontId="14" fillId="0" borderId="4" xfId="4" applyFont="1" applyBorder="1"/>
    <xf numFmtId="0" fontId="14" fillId="0" borderId="5" xfId="4" applyFont="1" applyBorder="1"/>
    <xf numFmtId="0" fontId="14" fillId="0" borderId="5" xfId="4" applyFont="1" applyBorder="1" applyAlignment="1">
      <alignment wrapText="1"/>
    </xf>
    <xf numFmtId="0" fontId="14" fillId="0" borderId="5" xfId="4" applyFont="1" applyBorder="1" applyAlignment="1">
      <alignment horizontal="left"/>
    </xf>
    <xf numFmtId="0" fontId="16" fillId="0" borderId="5" xfId="4" applyFont="1" applyBorder="1" applyAlignment="1">
      <alignment horizontal="left" wrapText="1"/>
    </xf>
    <xf numFmtId="0" fontId="14" fillId="0" borderId="5" xfId="4" applyFont="1" applyBorder="1" applyAlignment="1">
      <alignment horizontal="left" wrapText="1"/>
    </xf>
    <xf numFmtId="0" fontId="14" fillId="0" borderId="2" xfId="0" applyFont="1" applyBorder="1" applyAlignment="1">
      <alignment horizontal="justify" vertical="top" wrapText="1"/>
    </xf>
    <xf numFmtId="0" fontId="14" fillId="0" borderId="2" xfId="0" applyFont="1" applyBorder="1" applyAlignment="1">
      <alignment vertical="top" wrapText="1"/>
    </xf>
    <xf numFmtId="0" fontId="18" fillId="0" borderId="12" xfId="0" applyFont="1" applyFill="1" applyBorder="1"/>
    <xf numFmtId="0" fontId="22" fillId="0" borderId="2" xfId="4" applyFont="1" applyBorder="1"/>
    <xf numFmtId="0" fontId="14" fillId="4" borderId="5" xfId="4" applyFont="1" applyFill="1" applyBorder="1" applyAlignment="1">
      <alignment horizontal="left"/>
    </xf>
    <xf numFmtId="0" fontId="14" fillId="4" borderId="5" xfId="4" applyFont="1" applyFill="1" applyBorder="1" applyAlignment="1">
      <alignment horizontal="left" vertical="center"/>
    </xf>
    <xf numFmtId="0" fontId="14" fillId="4" borderId="5" xfId="4" applyFont="1" applyFill="1" applyBorder="1" applyAlignment="1">
      <alignment horizontal="left" wrapText="1"/>
    </xf>
    <xf numFmtId="3" fontId="14" fillId="0" borderId="2" xfId="0" applyNumberFormat="1" applyFont="1" applyBorder="1"/>
    <xf numFmtId="3" fontId="14" fillId="0" borderId="2" xfId="0" applyNumberFormat="1" applyFont="1" applyBorder="1" applyAlignment="1">
      <alignment horizontal="right" vertical="top" wrapText="1"/>
    </xf>
    <xf numFmtId="3" fontId="14" fillId="0" borderId="2" xfId="0" applyNumberFormat="1" applyFont="1" applyBorder="1" applyAlignment="1">
      <alignment wrapText="1"/>
    </xf>
    <xf numFmtId="3" fontId="13" fillId="0" borderId="2" xfId="0" applyNumberFormat="1" applyFont="1" applyBorder="1" applyAlignment="1">
      <alignment horizontal="right" vertical="top" wrapText="1"/>
    </xf>
    <xf numFmtId="0" fontId="22" fillId="4" borderId="2" xfId="4" applyFont="1" applyFill="1" applyBorder="1"/>
    <xf numFmtId="0" fontId="14" fillId="0" borderId="2" xfId="0" applyFont="1" applyBorder="1" applyAlignment="1">
      <alignment horizontal="right" vertical="top" wrapText="1"/>
    </xf>
    <xf numFmtId="3" fontId="0" fillId="0" borderId="2" xfId="0" applyNumberFormat="1" applyBorder="1"/>
    <xf numFmtId="3" fontId="13" fillId="0" borderId="0" xfId="0" applyNumberFormat="1" applyFont="1"/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8" fillId="0" borderId="0" xfId="0" applyFont="1" applyBorder="1"/>
    <xf numFmtId="0" fontId="8" fillId="0" borderId="0" xfId="0" applyFont="1" applyAlignment="1">
      <alignment horizontal="center"/>
    </xf>
    <xf numFmtId="1" fontId="14" fillId="0" borderId="2" xfId="0" applyNumberFormat="1" applyFont="1" applyBorder="1" applyAlignment="1">
      <alignment horizontal="right" vertic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/>
    <xf numFmtId="164" fontId="23" fillId="0" borderId="2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/>
    </xf>
    <xf numFmtId="164" fontId="23" fillId="0" borderId="2" xfId="0" applyNumberFormat="1" applyFont="1" applyFill="1" applyBorder="1" applyAlignment="1">
      <alignment horizontal="center" vertical="center" wrapText="1"/>
    </xf>
    <xf numFmtId="164" fontId="24" fillId="0" borderId="2" xfId="2" applyNumberFormat="1" applyFont="1" applyFill="1" applyBorder="1" applyAlignment="1">
      <alignment horizontal="right" vertical="center"/>
    </xf>
    <xf numFmtId="0" fontId="25" fillId="0" borderId="2" xfId="0" applyFont="1" applyBorder="1"/>
    <xf numFmtId="0" fontId="0" fillId="0" borderId="2" xfId="0" applyFill="1" applyBorder="1"/>
    <xf numFmtId="0" fontId="8" fillId="0" borderId="19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4" fillId="4" borderId="5" xfId="4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top" wrapText="1"/>
    </xf>
    <xf numFmtId="49" fontId="26" fillId="0" borderId="2" xfId="0" applyNumberFormat="1" applyFont="1" applyBorder="1" applyAlignment="1">
      <alignment horizontal="right"/>
    </xf>
    <xf numFmtId="3" fontId="27" fillId="0" borderId="2" xfId="0" applyNumberFormat="1" applyFont="1" applyBorder="1"/>
    <xf numFmtId="1" fontId="14" fillId="0" borderId="2" xfId="0" applyNumberFormat="1" applyFont="1" applyFill="1" applyBorder="1" applyAlignment="1">
      <alignment horizontal="right" vertical="center"/>
    </xf>
    <xf numFmtId="1" fontId="14" fillId="0" borderId="2" xfId="2" applyNumberFormat="1" applyFont="1" applyFill="1" applyBorder="1" applyAlignment="1">
      <alignment horizontal="right" vertical="center"/>
    </xf>
    <xf numFmtId="1" fontId="14" fillId="0" borderId="2" xfId="0" applyNumberFormat="1" applyFont="1" applyBorder="1" applyAlignment="1">
      <alignment horizontal="right" vertical="top" wrapText="1"/>
    </xf>
    <xf numFmtId="1" fontId="14" fillId="0" borderId="2" xfId="0" applyNumberFormat="1" applyFont="1" applyBorder="1" applyAlignment="1">
      <alignment horizontal="right"/>
    </xf>
    <xf numFmtId="1" fontId="25" fillId="0" borderId="2" xfId="0" applyNumberFormat="1" applyFont="1" applyBorder="1"/>
    <xf numFmtId="0" fontId="14" fillId="0" borderId="2" xfId="0" applyFont="1" applyBorder="1" applyAlignment="1">
      <alignment horizontal="right" vertical="top" wrapText="1"/>
    </xf>
    <xf numFmtId="0" fontId="14" fillId="0" borderId="2" xfId="0" applyFont="1" applyBorder="1" applyAlignment="1">
      <alignment horizontal="right" vertical="top" wrapText="1"/>
    </xf>
    <xf numFmtId="3" fontId="8" fillId="0" borderId="0" xfId="0" applyNumberFormat="1" applyFont="1"/>
    <xf numFmtId="0" fontId="8" fillId="4" borderId="0" xfId="0" applyFont="1" applyFill="1" applyBorder="1" applyAlignment="1">
      <alignment horizontal="left" vertical="top"/>
    </xf>
    <xf numFmtId="3" fontId="14" fillId="4" borderId="2" xfId="0" applyNumberFormat="1" applyFont="1" applyFill="1" applyBorder="1" applyAlignment="1">
      <alignment horizontal="right"/>
    </xf>
    <xf numFmtId="164" fontId="21" fillId="4" borderId="12" xfId="1" applyNumberFormat="1" applyFont="1" applyFill="1" applyBorder="1" applyAlignment="1" applyProtection="1">
      <alignment horizontal="center"/>
      <protection locked="0"/>
    </xf>
    <xf numFmtId="3" fontId="1" fillId="4" borderId="0" xfId="6" applyNumberFormat="1" applyFill="1"/>
    <xf numFmtId="164" fontId="21" fillId="4" borderId="2" xfId="1" applyNumberFormat="1" applyFont="1" applyFill="1" applyBorder="1" applyAlignment="1" applyProtection="1">
      <alignment horizontal="center"/>
      <protection locked="0"/>
    </xf>
    <xf numFmtId="3" fontId="14" fillId="4" borderId="2" xfId="0" applyNumberFormat="1" applyFont="1" applyFill="1" applyBorder="1" applyAlignment="1">
      <alignment horizontal="right" vertical="top"/>
    </xf>
    <xf numFmtId="0" fontId="8" fillId="4" borderId="0" xfId="4" applyFont="1" applyFill="1" applyBorder="1"/>
    <xf numFmtId="0" fontId="8" fillId="4" borderId="0" xfId="0" applyFont="1" applyFill="1" applyBorder="1" applyAlignment="1">
      <alignment vertical="top" wrapText="1"/>
    </xf>
    <xf numFmtId="0" fontId="8" fillId="4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8" fillId="0" borderId="1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right" vertical="top" wrapText="1"/>
    </xf>
    <xf numFmtId="4" fontId="7" fillId="0" borderId="2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8" fillId="0" borderId="1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8" fillId="0" borderId="7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49" fontId="8" fillId="0" borderId="2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12" fillId="0" borderId="2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Border="1"/>
    <xf numFmtId="0" fontId="8" fillId="0" borderId="21" xfId="0" applyFont="1" applyBorder="1"/>
    <xf numFmtId="0" fontId="13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7" xfId="0" applyFont="1" applyBorder="1"/>
    <xf numFmtId="0" fontId="13" fillId="0" borderId="0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wrapText="1"/>
    </xf>
    <xf numFmtId="0" fontId="8" fillId="0" borderId="14" xfId="0" applyFont="1" applyBorder="1"/>
    <xf numFmtId="0" fontId="8" fillId="0" borderId="20" xfId="0" applyFont="1" applyBorder="1"/>
    <xf numFmtId="0" fontId="13" fillId="0" borderId="0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wrapText="1"/>
    </xf>
    <xf numFmtId="0" fontId="8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1"/>
    </xf>
    <xf numFmtId="49" fontId="8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" fontId="8" fillId="0" borderId="12" xfId="0" applyNumberFormat="1" applyFont="1" applyBorder="1" applyAlignment="1">
      <alignment horizontal="left" wrapText="1"/>
    </xf>
    <xf numFmtId="4" fontId="8" fillId="0" borderId="13" xfId="0" applyNumberFormat="1" applyFont="1" applyBorder="1" applyAlignment="1">
      <alignment horizontal="left" wrapText="1"/>
    </xf>
    <xf numFmtId="4" fontId="8" fillId="0" borderId="18" xfId="0" applyNumberFormat="1" applyFont="1" applyBorder="1" applyAlignment="1">
      <alignment horizontal="left" wrapText="1"/>
    </xf>
    <xf numFmtId="49" fontId="8" fillId="0" borderId="12" xfId="0" applyNumberFormat="1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left" wrapText="1"/>
    </xf>
    <xf numFmtId="49" fontId="8" fillId="0" borderId="18" xfId="0" applyNumberFormat="1" applyFont="1" applyBorder="1" applyAlignment="1">
      <alignment horizontal="left" wrapText="1"/>
    </xf>
    <xf numFmtId="0" fontId="8" fillId="0" borderId="14" xfId="0" applyFont="1" applyBorder="1" applyAlignment="1">
      <alignment horizontal="center"/>
    </xf>
    <xf numFmtId="49" fontId="8" fillId="3" borderId="12" xfId="0" applyNumberFormat="1" applyFont="1" applyFill="1" applyBorder="1" applyAlignment="1">
      <alignment horizontal="center" wrapText="1"/>
    </xf>
    <xf numFmtId="49" fontId="8" fillId="3" borderId="13" xfId="0" applyNumberFormat="1" applyFont="1" applyFill="1" applyBorder="1" applyAlignment="1">
      <alignment horizontal="center" wrapText="1"/>
    </xf>
    <xf numFmtId="49" fontId="8" fillId="3" borderId="18" xfId="0" applyNumberFormat="1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8" xfId="4" applyFont="1" applyFill="1" applyBorder="1" applyAlignment="1">
      <alignment horizontal="right" wrapText="1"/>
    </xf>
    <xf numFmtId="0" fontId="8" fillId="0" borderId="20" xfId="0" applyFont="1" applyBorder="1" applyAlignment="1">
      <alignment wrapText="1"/>
    </xf>
    <xf numFmtId="0" fontId="8" fillId="0" borderId="2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7" fillId="0" borderId="0" xfId="4" applyFont="1" applyBorder="1" applyAlignment="1">
      <alignment horizontal="center" wrapText="1"/>
    </xf>
    <xf numFmtId="0" fontId="8" fillId="0" borderId="15" xfId="0" applyFont="1" applyBorder="1" applyAlignment="1">
      <alignment wrapText="1"/>
    </xf>
  </cellXfs>
  <cellStyles count="7">
    <cellStyle name="Comma 3" xfId="1"/>
    <cellStyle name="Comma_Obrazac-AMKO VELIČANSTVENI 2" xfId="2"/>
    <cellStyle name="ja" xfId="3"/>
    <cellStyle name="Normal" xfId="0" builtinId="0"/>
    <cellStyle name="Normal 3" xfId="6"/>
    <cellStyle name="Normal_TFI-FIN" xfId="4"/>
    <cellStyle name="Obično_Tabela B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BAHU~1/LOCALS~1/Temp/ZAB_3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BAHU~1/LOCALS~1/Temp/ZAB_30.06.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LNA_SRED (2)"/>
      <sheetName val="st_sr_rev2016"/>
      <sheetName val="n-2016"/>
      <sheetName val="nab-2015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"/>
      <sheetName val="bi_us_2015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AA26">
            <v>0</v>
          </cell>
          <cell r="AH26">
            <v>0</v>
          </cell>
        </row>
        <row r="27">
          <cell r="AA27">
            <v>206422</v>
          </cell>
          <cell r="AH27">
            <v>205619</v>
          </cell>
        </row>
        <row r="28">
          <cell r="AA28">
            <v>0</v>
          </cell>
        </row>
        <row r="29">
          <cell r="AA29">
            <v>311278</v>
          </cell>
          <cell r="AH29">
            <v>177726</v>
          </cell>
        </row>
        <row r="30">
          <cell r="AA30">
            <v>0</v>
          </cell>
          <cell r="AH30">
            <v>0</v>
          </cell>
        </row>
        <row r="32">
          <cell r="AA32">
            <v>1808336</v>
          </cell>
          <cell r="AH32">
            <v>0</v>
          </cell>
        </row>
        <row r="33">
          <cell r="AA33">
            <v>21398344</v>
          </cell>
          <cell r="AH33">
            <v>14803595</v>
          </cell>
        </row>
        <row r="34">
          <cell r="AA34">
            <v>65561984</v>
          </cell>
          <cell r="AH34">
            <v>57633583</v>
          </cell>
        </row>
        <row r="35">
          <cell r="AA35">
            <v>0</v>
          </cell>
          <cell r="AH35">
            <v>0</v>
          </cell>
        </row>
        <row r="36">
          <cell r="AA36">
            <v>1558938</v>
          </cell>
          <cell r="AH36">
            <v>0</v>
          </cell>
        </row>
        <row r="59">
          <cell r="AA59">
            <v>65967</v>
          </cell>
        </row>
        <row r="63">
          <cell r="AA63">
            <v>2992769</v>
          </cell>
          <cell r="AH63">
            <v>0</v>
          </cell>
        </row>
        <row r="64">
          <cell r="AA64">
            <v>3382058</v>
          </cell>
          <cell r="AH64">
            <v>0</v>
          </cell>
        </row>
        <row r="65">
          <cell r="AA65">
            <v>1462720</v>
          </cell>
          <cell r="AH65">
            <v>0</v>
          </cell>
        </row>
        <row r="66">
          <cell r="AA66">
            <v>7076</v>
          </cell>
          <cell r="AH66">
            <v>0</v>
          </cell>
        </row>
        <row r="67">
          <cell r="AA67">
            <v>0</v>
          </cell>
          <cell r="AH67">
            <v>0</v>
          </cell>
        </row>
        <row r="68">
          <cell r="AA68">
            <v>29071</v>
          </cell>
          <cell r="AH68">
            <v>0</v>
          </cell>
        </row>
        <row r="71">
          <cell r="AA71">
            <v>35556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LNA_SRED (2)"/>
      <sheetName val="st_sr_rev2015"/>
      <sheetName val="n-2015"/>
      <sheetName val="nab-2014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"/>
      <sheetName val="bi_us_2016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AA26">
            <v>0</v>
          </cell>
          <cell r="AV26">
            <v>0</v>
          </cell>
        </row>
        <row r="27">
          <cell r="AV27">
            <v>21518</v>
          </cell>
        </row>
        <row r="28">
          <cell r="AV28">
            <v>0</v>
          </cell>
        </row>
        <row r="29">
          <cell r="AV29">
            <v>126333</v>
          </cell>
        </row>
        <row r="30">
          <cell r="AV30">
            <v>0</v>
          </cell>
        </row>
        <row r="32">
          <cell r="AV32">
            <v>1808336</v>
          </cell>
        </row>
        <row r="33">
          <cell r="AV33">
            <v>6892742</v>
          </cell>
        </row>
        <row r="34">
          <cell r="AV34">
            <v>5039707</v>
          </cell>
        </row>
        <row r="35">
          <cell r="AV35">
            <v>0</v>
          </cell>
        </row>
        <row r="36">
          <cell r="AV36">
            <v>3505878</v>
          </cell>
        </row>
        <row r="63">
          <cell r="AV63">
            <v>2814539</v>
          </cell>
        </row>
        <row r="64">
          <cell r="AV64">
            <v>3268754</v>
          </cell>
        </row>
        <row r="65">
          <cell r="AV65">
            <v>1415059</v>
          </cell>
        </row>
        <row r="66">
          <cell r="AV66">
            <v>7076</v>
          </cell>
        </row>
        <row r="67">
          <cell r="AV67">
            <v>0</v>
          </cell>
        </row>
        <row r="68">
          <cell r="AV68">
            <v>62003</v>
          </cell>
        </row>
        <row r="71">
          <cell r="AV71">
            <v>116475</v>
          </cell>
        </row>
        <row r="72">
          <cell r="AV72">
            <v>0</v>
          </cell>
        </row>
        <row r="112">
          <cell r="AV112">
            <v>222759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4"/>
  <sheetViews>
    <sheetView tabSelected="1" zoomScale="130" zoomScaleNormal="130" zoomScaleSheetLayoutView="100" workbookViewId="0">
      <selection activeCell="C52" sqref="C52"/>
    </sheetView>
  </sheetViews>
  <sheetFormatPr defaultRowHeight="12.75"/>
  <cols>
    <col min="1" max="1" width="60.5703125" style="6" customWidth="1"/>
    <col min="2" max="2" width="45.85546875" style="8" customWidth="1"/>
    <col min="3" max="16384" width="9.140625" style="8"/>
  </cols>
  <sheetData>
    <row r="1" spans="1:2" ht="13.5">
      <c r="A1" s="2" t="s">
        <v>158</v>
      </c>
      <c r="B1" s="1" t="s">
        <v>130</v>
      </c>
    </row>
    <row r="2" spans="1:2" ht="13.5">
      <c r="A2" s="163" t="s">
        <v>701</v>
      </c>
      <c r="B2" s="50" t="s">
        <v>131</v>
      </c>
    </row>
    <row r="3" spans="1:2" ht="14.25" thickBot="1">
      <c r="A3" s="12" t="s">
        <v>154</v>
      </c>
      <c r="B3" s="12" t="s">
        <v>155</v>
      </c>
    </row>
    <row r="4" spans="1:2" ht="14.25" thickTop="1">
      <c r="A4" s="13" t="s">
        <v>138</v>
      </c>
      <c r="B4" s="104" t="s">
        <v>2</v>
      </c>
    </row>
    <row r="5" spans="1:2" ht="13.5">
      <c r="A5" s="14" t="s">
        <v>132</v>
      </c>
      <c r="B5" s="105"/>
    </row>
    <row r="6" spans="1:2" ht="25.5">
      <c r="A6" s="16" t="s">
        <v>137</v>
      </c>
      <c r="B6" s="106" t="s">
        <v>656</v>
      </c>
    </row>
    <row r="7" spans="1:2">
      <c r="A7" s="15" t="s">
        <v>126</v>
      </c>
      <c r="B7" s="107" t="s">
        <v>3</v>
      </c>
    </row>
    <row r="8" spans="1:2">
      <c r="A8" s="17" t="s">
        <v>129</v>
      </c>
      <c r="B8" s="107" t="s">
        <v>4</v>
      </c>
    </row>
    <row r="9" spans="1:2">
      <c r="A9" s="15" t="s">
        <v>127</v>
      </c>
      <c r="B9" s="107" t="s">
        <v>661</v>
      </c>
    </row>
    <row r="10" spans="1:2">
      <c r="A10" s="15" t="s">
        <v>128</v>
      </c>
      <c r="B10" s="107" t="s">
        <v>662</v>
      </c>
    </row>
    <row r="11" spans="1:2">
      <c r="A11" s="18" t="s">
        <v>133</v>
      </c>
      <c r="B11" s="107" t="s">
        <v>5</v>
      </c>
    </row>
    <row r="12" spans="1:2">
      <c r="A12" s="18" t="s">
        <v>139</v>
      </c>
      <c r="B12" s="114">
        <v>311</v>
      </c>
    </row>
    <row r="13" spans="1:2">
      <c r="A13" s="18" t="s">
        <v>146</v>
      </c>
      <c r="B13" s="108" t="s">
        <v>702</v>
      </c>
    </row>
    <row r="14" spans="1:2" ht="25.5">
      <c r="A14" s="18" t="s">
        <v>134</v>
      </c>
      <c r="B14" s="109" t="s">
        <v>7</v>
      </c>
    </row>
    <row r="15" spans="1:2" ht="25.5">
      <c r="A15" s="18" t="s">
        <v>153</v>
      </c>
      <c r="B15" s="115" t="s">
        <v>659</v>
      </c>
    </row>
    <row r="16" spans="1:2" ht="38.25">
      <c r="A16" s="18" t="s">
        <v>136</v>
      </c>
      <c r="B16" s="109" t="s">
        <v>8</v>
      </c>
    </row>
    <row r="17" spans="1:2" ht="13.5">
      <c r="A17" s="19" t="s">
        <v>135</v>
      </c>
      <c r="B17" s="107"/>
    </row>
    <row r="18" spans="1:2" ht="38.25">
      <c r="A18" s="18" t="s">
        <v>140</v>
      </c>
      <c r="B18" s="109" t="s">
        <v>663</v>
      </c>
    </row>
    <row r="19" spans="1:2" ht="63.75">
      <c r="A19" s="18" t="s">
        <v>141</v>
      </c>
      <c r="B19" s="109" t="s">
        <v>664</v>
      </c>
    </row>
    <row r="20" spans="1:2" ht="89.25">
      <c r="A20" s="18" t="s">
        <v>142</v>
      </c>
      <c r="B20" s="116" t="s">
        <v>704</v>
      </c>
    </row>
    <row r="21" spans="1:2" ht="13.5">
      <c r="A21" s="20" t="s">
        <v>156</v>
      </c>
      <c r="B21" s="114"/>
    </row>
    <row r="22" spans="1:2">
      <c r="A22" s="21" t="s">
        <v>143</v>
      </c>
      <c r="B22" s="114">
        <v>616</v>
      </c>
    </row>
    <row r="23" spans="1:2" ht="25.5">
      <c r="A23" s="18" t="s">
        <v>144</v>
      </c>
      <c r="B23" s="116" t="s">
        <v>660</v>
      </c>
    </row>
    <row r="24" spans="1:2" ht="76.5">
      <c r="A24" s="18" t="s">
        <v>145</v>
      </c>
      <c r="B24" s="116" t="s">
        <v>665</v>
      </c>
    </row>
    <row r="25" spans="1:2" ht="27">
      <c r="A25" s="19" t="s">
        <v>167</v>
      </c>
      <c r="B25" s="107"/>
    </row>
    <row r="26" spans="1:2" ht="38.25">
      <c r="A26" s="21" t="s">
        <v>645</v>
      </c>
      <c r="B26" s="107"/>
    </row>
    <row r="27" spans="1:2" ht="27">
      <c r="A27" s="19" t="s">
        <v>670</v>
      </c>
      <c r="B27" s="107"/>
    </row>
    <row r="28" spans="1:2" ht="25.5">
      <c r="A28" s="21" t="s">
        <v>148</v>
      </c>
      <c r="B28" s="116" t="s">
        <v>668</v>
      </c>
    </row>
    <row r="29" spans="1:2">
      <c r="A29" s="164" t="s">
        <v>149</v>
      </c>
      <c r="B29" s="116" t="s">
        <v>681</v>
      </c>
    </row>
    <row r="30" spans="1:2" ht="25.5">
      <c r="A30" s="165"/>
      <c r="B30" s="116" t="s">
        <v>682</v>
      </c>
    </row>
    <row r="31" spans="1:2" ht="38.25">
      <c r="A31" s="165"/>
      <c r="B31" s="116" t="s">
        <v>666</v>
      </c>
    </row>
    <row r="32" spans="1:2" ht="38.25">
      <c r="A32" s="165"/>
      <c r="B32" s="116" t="s">
        <v>667</v>
      </c>
    </row>
    <row r="33" spans="1:2" ht="25.5">
      <c r="A33" s="165"/>
      <c r="B33" s="116" t="s">
        <v>683</v>
      </c>
    </row>
    <row r="34" spans="1:2">
      <c r="A34" s="165"/>
      <c r="B34" s="116" t="s">
        <v>684</v>
      </c>
    </row>
    <row r="35" spans="1:2" ht="25.5">
      <c r="A35" s="166"/>
      <c r="B35" s="116" t="s">
        <v>685</v>
      </c>
    </row>
    <row r="36" spans="1:2" ht="38.25">
      <c r="A36" s="164" t="s">
        <v>150</v>
      </c>
      <c r="B36" s="116" t="s">
        <v>686</v>
      </c>
    </row>
    <row r="37" spans="1:2" ht="25.5">
      <c r="A37" s="165"/>
      <c r="B37" s="116" t="s">
        <v>687</v>
      </c>
    </row>
    <row r="38" spans="1:2" ht="25.5">
      <c r="A38" s="165"/>
      <c r="B38" s="116" t="s">
        <v>688</v>
      </c>
    </row>
    <row r="39" spans="1:2" ht="25.5">
      <c r="A39" s="166"/>
      <c r="B39" s="116" t="s">
        <v>689</v>
      </c>
    </row>
    <row r="40" spans="1:2" ht="27">
      <c r="A40" s="19" t="s">
        <v>669</v>
      </c>
      <c r="B40" s="107"/>
    </row>
    <row r="41" spans="1:2" ht="25.5">
      <c r="A41" s="21" t="s">
        <v>148</v>
      </c>
      <c r="B41" s="116" t="s">
        <v>671</v>
      </c>
    </row>
    <row r="42" spans="1:2">
      <c r="A42" s="164" t="s">
        <v>149</v>
      </c>
      <c r="B42" s="116" t="s">
        <v>672</v>
      </c>
    </row>
    <row r="43" spans="1:2" ht="51">
      <c r="A43" s="165"/>
      <c r="B43" s="116" t="s">
        <v>673</v>
      </c>
    </row>
    <row r="44" spans="1:2" ht="25.5">
      <c r="A44" s="165"/>
      <c r="B44" s="116" t="s">
        <v>674</v>
      </c>
    </row>
    <row r="45" spans="1:2">
      <c r="A45" s="165"/>
      <c r="B45" s="116" t="s">
        <v>675</v>
      </c>
    </row>
    <row r="46" spans="1:2" ht="25.5">
      <c r="A46" s="165"/>
      <c r="B46" s="116" t="s">
        <v>676</v>
      </c>
    </row>
    <row r="47" spans="1:2" ht="25.5">
      <c r="A47" s="165"/>
      <c r="B47" s="116" t="s">
        <v>677</v>
      </c>
    </row>
    <row r="48" spans="1:2">
      <c r="A48" s="166"/>
      <c r="B48" s="142" t="s">
        <v>678</v>
      </c>
    </row>
    <row r="49" spans="1:2" ht="38.25">
      <c r="A49" s="140" t="s">
        <v>150</v>
      </c>
      <c r="B49" s="116" t="s">
        <v>690</v>
      </c>
    </row>
    <row r="50" spans="1:2" ht="25.5">
      <c r="A50" s="141"/>
      <c r="B50" s="116" t="s">
        <v>703</v>
      </c>
    </row>
    <row r="51" spans="1:2" ht="25.5">
      <c r="A51" s="141"/>
      <c r="B51" s="116" t="s">
        <v>691</v>
      </c>
    </row>
    <row r="52" spans="1:2">
      <c r="A52" s="141"/>
      <c r="B52" s="116" t="s">
        <v>692</v>
      </c>
    </row>
    <row r="53" spans="1:2" ht="13.5">
      <c r="A53" s="20" t="s">
        <v>147</v>
      </c>
      <c r="B53" s="116"/>
    </row>
    <row r="54" spans="1:2">
      <c r="A54" s="18" t="s">
        <v>646</v>
      </c>
      <c r="B54" s="107"/>
    </row>
    <row r="55" spans="1:2" ht="38.25">
      <c r="A55" s="18" t="s">
        <v>151</v>
      </c>
      <c r="B55" s="107"/>
    </row>
    <row r="56" spans="1:2" ht="38.25">
      <c r="A56" s="18" t="s">
        <v>152</v>
      </c>
      <c r="B56" s="107"/>
    </row>
    <row r="57" spans="1:2" ht="38.25">
      <c r="A57" s="18" t="s">
        <v>168</v>
      </c>
      <c r="B57" s="107"/>
    </row>
    <row r="58" spans="1:2" ht="38.25">
      <c r="A58" s="22" t="s">
        <v>169</v>
      </c>
      <c r="B58" s="107"/>
    </row>
    <row r="60" spans="1:2" s="62" customFormat="1">
      <c r="A60" s="160" t="s">
        <v>710</v>
      </c>
      <c r="B60" s="62" t="s">
        <v>657</v>
      </c>
    </row>
    <row r="61" spans="1:2" s="62" customFormat="1">
      <c r="A61" s="61"/>
      <c r="B61" s="62" t="s">
        <v>680</v>
      </c>
    </row>
    <row r="62" spans="1:2" s="62" customFormat="1">
      <c r="A62" s="61"/>
    </row>
    <row r="63" spans="1:2" s="62" customFormat="1">
      <c r="A63" s="61"/>
      <c r="B63" s="62" t="s">
        <v>334</v>
      </c>
    </row>
    <row r="64" spans="1:2" s="62" customFormat="1">
      <c r="A64" s="61"/>
      <c r="B64" s="62" t="s">
        <v>679</v>
      </c>
    </row>
  </sheetData>
  <mergeCells count="3">
    <mergeCell ref="A29:A35"/>
    <mergeCell ref="A42:A48"/>
    <mergeCell ref="A36:A39"/>
  </mergeCells>
  <phoneticPr fontId="4" type="noConversion"/>
  <hyperlinks>
    <hyperlink ref="B10" r:id="rId1"/>
    <hyperlink ref="B9" r:id="rId2"/>
  </hyperlinks>
  <printOptions horizontalCentered="1"/>
  <pageMargins left="0.39370078740157483" right="0.35433070866141736" top="0.70866141732283472" bottom="0.43307086614173229" header="0.43307086614173229" footer="0.51181102362204722"/>
  <pageSetup paperSize="9" scale="85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8"/>
  <sheetViews>
    <sheetView topLeftCell="A170" zoomScale="110" zoomScaleNormal="110" workbookViewId="0">
      <selection activeCell="J90" sqref="J90"/>
    </sheetView>
  </sheetViews>
  <sheetFormatPr defaultRowHeight="12.75"/>
  <cols>
    <col min="1" max="1" width="14.140625" style="24" customWidth="1"/>
    <col min="2" max="2" width="15.42578125" style="24" customWidth="1"/>
    <col min="3" max="3" width="18.42578125" style="24" customWidth="1"/>
    <col min="4" max="4" width="7.5703125" style="24" customWidth="1"/>
    <col min="5" max="7" width="3.140625" style="24" customWidth="1"/>
    <col min="8" max="8" width="16.5703125" style="74" customWidth="1"/>
    <col min="9" max="9" width="16.42578125" style="74" customWidth="1"/>
    <col min="10" max="10" width="9.140625" style="24"/>
    <col min="11" max="11" width="10.85546875" style="24" bestFit="1" customWidth="1"/>
    <col min="12" max="16384" width="9.140625" style="24"/>
  </cols>
  <sheetData>
    <row r="1" spans="1:9" ht="13.5">
      <c r="A1" s="6"/>
      <c r="B1" s="1"/>
      <c r="I1" s="75" t="s">
        <v>130</v>
      </c>
    </row>
    <row r="2" spans="1:9" ht="13.5">
      <c r="A2" s="2"/>
      <c r="C2" s="25"/>
      <c r="I2" s="75" t="s">
        <v>157</v>
      </c>
    </row>
    <row r="3" spans="1:9" ht="13.5">
      <c r="A3" s="51" t="s">
        <v>336</v>
      </c>
      <c r="B3" s="168" t="s">
        <v>650</v>
      </c>
      <c r="C3" s="169"/>
      <c r="D3" s="169"/>
      <c r="E3" s="169"/>
      <c r="F3" s="169"/>
      <c r="G3" s="169"/>
      <c r="H3" s="169"/>
      <c r="I3" s="169"/>
    </row>
    <row r="4" spans="1:9" ht="13.5">
      <c r="A4" s="51" t="s">
        <v>180</v>
      </c>
      <c r="B4" s="168" t="s">
        <v>651</v>
      </c>
      <c r="C4" s="169"/>
      <c r="D4" s="169"/>
      <c r="E4" s="169"/>
      <c r="F4" s="169"/>
      <c r="G4" s="169"/>
      <c r="H4" s="169"/>
      <c r="I4" s="169"/>
    </row>
    <row r="5" spans="1:9">
      <c r="A5" s="51" t="s">
        <v>181</v>
      </c>
      <c r="B5" s="188" t="s">
        <v>648</v>
      </c>
      <c r="C5" s="189"/>
      <c r="D5" s="189"/>
      <c r="E5" s="189"/>
      <c r="F5" s="189"/>
      <c r="G5" s="189"/>
      <c r="H5" s="189"/>
      <c r="I5" s="189"/>
    </row>
    <row r="6" spans="1:9">
      <c r="A6" s="51" t="s">
        <v>182</v>
      </c>
      <c r="B6" s="188" t="s">
        <v>647</v>
      </c>
      <c r="C6" s="189"/>
      <c r="D6" s="189"/>
      <c r="E6" s="189"/>
      <c r="F6" s="189"/>
      <c r="G6" s="189"/>
      <c r="H6" s="189"/>
      <c r="I6" s="189"/>
    </row>
    <row r="7" spans="1:9">
      <c r="A7" s="51" t="s">
        <v>183</v>
      </c>
      <c r="B7" s="188" t="s">
        <v>1</v>
      </c>
      <c r="C7" s="189"/>
      <c r="D7" s="189"/>
      <c r="E7" s="189"/>
      <c r="F7" s="189"/>
      <c r="G7" s="189"/>
      <c r="H7" s="189"/>
      <c r="I7" s="189"/>
    </row>
    <row r="8" spans="1:9" ht="18" customHeight="1">
      <c r="A8" s="52"/>
      <c r="B8" s="52"/>
      <c r="C8" s="52"/>
      <c r="D8" s="53"/>
      <c r="E8" s="52"/>
      <c r="F8" s="52"/>
      <c r="G8" s="52"/>
      <c r="H8" s="76"/>
      <c r="I8" s="76"/>
    </row>
    <row r="9" spans="1:9" hidden="1">
      <c r="A9" s="52"/>
      <c r="B9" s="52"/>
      <c r="C9" s="52"/>
      <c r="D9" s="52"/>
      <c r="E9" s="52"/>
      <c r="F9" s="52"/>
      <c r="G9" s="52"/>
      <c r="H9" s="77"/>
      <c r="I9" s="77"/>
    </row>
    <row r="10" spans="1:9" ht="1.5" hidden="1" customHeight="1">
      <c r="A10" s="52"/>
      <c r="B10" s="52"/>
      <c r="C10" s="52"/>
      <c r="D10" s="52"/>
      <c r="E10" s="52"/>
      <c r="F10" s="52"/>
      <c r="G10" s="52"/>
      <c r="H10" s="77"/>
      <c r="I10" s="77"/>
    </row>
    <row r="11" spans="1:9" ht="18.75" customHeight="1">
      <c r="A11" s="190" t="s">
        <v>184</v>
      </c>
      <c r="B11" s="191"/>
      <c r="C11" s="191"/>
      <c r="D11" s="191"/>
      <c r="E11" s="191"/>
      <c r="F11" s="191"/>
      <c r="G11" s="191"/>
      <c r="H11" s="191"/>
      <c r="I11" s="191"/>
    </row>
    <row r="12" spans="1:9" ht="12" customHeight="1">
      <c r="A12" s="197"/>
      <c r="B12" s="197"/>
      <c r="C12" s="197"/>
      <c r="D12" s="197"/>
      <c r="E12" s="197"/>
      <c r="F12" s="197"/>
      <c r="G12" s="197"/>
      <c r="H12" s="197"/>
      <c r="I12" s="197"/>
    </row>
    <row r="13" spans="1:9" ht="18.75" customHeight="1">
      <c r="C13" s="197" t="s">
        <v>701</v>
      </c>
      <c r="D13" s="197"/>
      <c r="E13" s="197"/>
      <c r="F13" s="197"/>
      <c r="G13" s="197"/>
      <c r="H13" s="78"/>
    </row>
    <row r="14" spans="1:9">
      <c r="I14" s="74" t="s">
        <v>337</v>
      </c>
    </row>
    <row r="15" spans="1:9">
      <c r="A15" s="192" t="s">
        <v>124</v>
      </c>
      <c r="B15" s="198" t="s">
        <v>185</v>
      </c>
      <c r="C15" s="199"/>
      <c r="D15" s="26" t="s">
        <v>186</v>
      </c>
      <c r="E15" s="204" t="s">
        <v>170</v>
      </c>
      <c r="F15" s="205"/>
      <c r="G15" s="206"/>
      <c r="H15" s="207" t="s">
        <v>187</v>
      </c>
      <c r="I15" s="208"/>
    </row>
    <row r="16" spans="1:9">
      <c r="A16" s="193"/>
      <c r="B16" s="200"/>
      <c r="C16" s="201"/>
      <c r="D16" s="27"/>
      <c r="E16" s="211" t="s">
        <v>188</v>
      </c>
      <c r="F16" s="212"/>
      <c r="G16" s="213"/>
      <c r="H16" s="209"/>
      <c r="I16" s="210"/>
    </row>
    <row r="17" spans="1:11">
      <c r="A17" s="194"/>
      <c r="B17" s="200"/>
      <c r="C17" s="201"/>
      <c r="D17" s="27"/>
      <c r="E17" s="214"/>
      <c r="F17" s="215"/>
      <c r="G17" s="216"/>
      <c r="H17" s="79" t="s">
        <v>189</v>
      </c>
      <c r="I17" s="80" t="s">
        <v>190</v>
      </c>
    </row>
    <row r="18" spans="1:11">
      <c r="A18" s="195"/>
      <c r="B18" s="202"/>
      <c r="C18" s="203"/>
      <c r="D18" s="28"/>
      <c r="E18" s="217"/>
      <c r="F18" s="218"/>
      <c r="G18" s="219"/>
      <c r="H18" s="81" t="s">
        <v>191</v>
      </c>
      <c r="I18" s="82" t="s">
        <v>191</v>
      </c>
    </row>
    <row r="19" spans="1:11">
      <c r="A19" s="29">
        <v>1</v>
      </c>
      <c r="B19" s="196">
        <v>2</v>
      </c>
      <c r="C19" s="196"/>
      <c r="D19" s="29">
        <v>3</v>
      </c>
      <c r="E19" s="196">
        <v>4</v>
      </c>
      <c r="F19" s="196"/>
      <c r="G19" s="196"/>
      <c r="H19" s="82">
        <v>5</v>
      </c>
      <c r="I19" s="82">
        <v>6</v>
      </c>
    </row>
    <row r="20" spans="1:11" ht="13.5">
      <c r="A20" s="30"/>
      <c r="B20" s="174" t="s">
        <v>192</v>
      </c>
      <c r="C20" s="174"/>
      <c r="D20" s="30"/>
      <c r="E20" s="176"/>
      <c r="F20" s="176"/>
      <c r="G20" s="176"/>
      <c r="H20" s="83"/>
      <c r="I20" s="83"/>
    </row>
    <row r="21" spans="1:11">
      <c r="A21" s="30"/>
      <c r="B21" s="173" t="s">
        <v>193</v>
      </c>
      <c r="C21" s="173"/>
      <c r="D21" s="30"/>
      <c r="E21" s="30"/>
      <c r="F21" s="30"/>
      <c r="G21" s="30"/>
      <c r="H21" s="120"/>
      <c r="I21" s="120"/>
    </row>
    <row r="22" spans="1:11" ht="13.5">
      <c r="A22" s="30"/>
      <c r="B22" s="174" t="s">
        <v>43</v>
      </c>
      <c r="C22" s="174"/>
      <c r="D22" s="30"/>
      <c r="E22" s="30">
        <v>2</v>
      </c>
      <c r="F22" s="30">
        <v>0</v>
      </c>
      <c r="G22" s="72">
        <v>1</v>
      </c>
      <c r="H22" s="117">
        <f>H23+H27+H31+H32</f>
        <v>16247448</v>
      </c>
      <c r="I22" s="117">
        <f>I23+I27+I31+I32</f>
        <v>17928321</v>
      </c>
      <c r="K22" s="153"/>
    </row>
    <row r="23" spans="1:11" ht="25.5" customHeight="1">
      <c r="A23" s="30">
        <v>60</v>
      </c>
      <c r="B23" s="173" t="s">
        <v>194</v>
      </c>
      <c r="C23" s="173"/>
      <c r="D23" s="30"/>
      <c r="E23" s="30">
        <v>2</v>
      </c>
      <c r="F23" s="30">
        <v>0</v>
      </c>
      <c r="G23" s="72">
        <v>2</v>
      </c>
      <c r="H23" s="123">
        <v>21215</v>
      </c>
      <c r="I23" s="123">
        <f>I24+I26+I25</f>
        <v>20609</v>
      </c>
      <c r="K23" s="153"/>
    </row>
    <row r="24" spans="1:11" ht="29.25" customHeight="1">
      <c r="A24" s="30">
        <v>600</v>
      </c>
      <c r="B24" s="173" t="s">
        <v>195</v>
      </c>
      <c r="C24" s="173"/>
      <c r="D24" s="30"/>
      <c r="E24" s="30">
        <v>2</v>
      </c>
      <c r="F24" s="30">
        <v>0</v>
      </c>
      <c r="G24" s="72">
        <v>3</v>
      </c>
      <c r="H24" s="123"/>
      <c r="I24" s="123">
        <v>0</v>
      </c>
    </row>
    <row r="25" spans="1:11" ht="27.75" customHeight="1">
      <c r="A25" s="30">
        <v>601</v>
      </c>
      <c r="B25" s="173" t="s">
        <v>196</v>
      </c>
      <c r="C25" s="173"/>
      <c r="D25" s="30"/>
      <c r="E25" s="30">
        <v>2</v>
      </c>
      <c r="F25" s="30">
        <v>0</v>
      </c>
      <c r="G25" s="72">
        <v>4</v>
      </c>
      <c r="H25" s="123">
        <v>13437</v>
      </c>
      <c r="I25" s="123">
        <v>11058</v>
      </c>
    </row>
    <row r="26" spans="1:11" ht="28.5" customHeight="1">
      <c r="A26" s="30">
        <v>602</v>
      </c>
      <c r="B26" s="173" t="s">
        <v>197</v>
      </c>
      <c r="C26" s="173"/>
      <c r="D26" s="30"/>
      <c r="E26" s="30">
        <v>2</v>
      </c>
      <c r="F26" s="30">
        <v>0</v>
      </c>
      <c r="G26" s="72">
        <v>5</v>
      </c>
      <c r="H26" s="123">
        <v>7778</v>
      </c>
      <c r="I26" s="123">
        <v>9551</v>
      </c>
    </row>
    <row r="27" spans="1:11" ht="24" customHeight="1">
      <c r="A27" s="30">
        <v>61</v>
      </c>
      <c r="B27" s="173" t="s">
        <v>198</v>
      </c>
      <c r="C27" s="173"/>
      <c r="D27" s="30"/>
      <c r="E27" s="30">
        <v>2</v>
      </c>
      <c r="F27" s="30">
        <v>0</v>
      </c>
      <c r="G27" s="72">
        <v>6</v>
      </c>
      <c r="H27" s="123">
        <v>16199905</v>
      </c>
      <c r="I27" s="123">
        <f>I28+I29+I30</f>
        <v>17847230</v>
      </c>
    </row>
    <row r="28" spans="1:11" ht="28.5" customHeight="1">
      <c r="A28" s="30">
        <v>610</v>
      </c>
      <c r="B28" s="173" t="s">
        <v>199</v>
      </c>
      <c r="C28" s="173"/>
      <c r="D28" s="30"/>
      <c r="E28" s="30">
        <v>2</v>
      </c>
      <c r="F28" s="30">
        <v>0</v>
      </c>
      <c r="G28" s="72">
        <v>7</v>
      </c>
      <c r="H28" s="123"/>
      <c r="I28" s="123">
        <v>0</v>
      </c>
    </row>
    <row r="29" spans="1:11" ht="25.5" customHeight="1">
      <c r="A29" s="30">
        <v>611</v>
      </c>
      <c r="B29" s="173" t="s">
        <v>200</v>
      </c>
      <c r="C29" s="173"/>
      <c r="D29" s="30"/>
      <c r="E29" s="30">
        <v>2</v>
      </c>
      <c r="F29" s="30">
        <v>0</v>
      </c>
      <c r="G29" s="72">
        <v>8</v>
      </c>
      <c r="H29" s="123">
        <v>985341</v>
      </c>
      <c r="I29" s="123">
        <v>789583</v>
      </c>
    </row>
    <row r="30" spans="1:11" ht="27" customHeight="1">
      <c r="A30" s="30">
        <v>612</v>
      </c>
      <c r="B30" s="173" t="s">
        <v>201</v>
      </c>
      <c r="C30" s="173"/>
      <c r="D30" s="30"/>
      <c r="E30" s="30">
        <v>2</v>
      </c>
      <c r="F30" s="30">
        <v>0</v>
      </c>
      <c r="G30" s="72">
        <v>9</v>
      </c>
      <c r="H30" s="123">
        <v>15214564</v>
      </c>
      <c r="I30" s="123">
        <v>17057647</v>
      </c>
    </row>
    <row r="31" spans="1:11" ht="28.5" customHeight="1">
      <c r="A31" s="30">
        <v>62</v>
      </c>
      <c r="B31" s="173" t="s">
        <v>202</v>
      </c>
      <c r="C31" s="173"/>
      <c r="D31" s="30"/>
      <c r="E31" s="30">
        <v>2</v>
      </c>
      <c r="F31" s="30">
        <v>1</v>
      </c>
      <c r="G31" s="72">
        <v>0</v>
      </c>
      <c r="H31" s="123"/>
      <c r="I31" s="123">
        <v>0</v>
      </c>
    </row>
    <row r="32" spans="1:11" ht="18.75" customHeight="1">
      <c r="A32" s="30">
        <v>65</v>
      </c>
      <c r="B32" s="173" t="s">
        <v>203</v>
      </c>
      <c r="C32" s="173"/>
      <c r="D32" s="30"/>
      <c r="E32" s="30">
        <v>2</v>
      </c>
      <c r="F32" s="30">
        <v>1</v>
      </c>
      <c r="G32" s="72">
        <v>1</v>
      </c>
      <c r="H32" s="123">
        <v>26328</v>
      </c>
      <c r="I32" s="123">
        <v>60482</v>
      </c>
    </row>
    <row r="33" spans="1:9" ht="40.5" customHeight="1">
      <c r="A33" s="30"/>
      <c r="B33" s="187" t="s">
        <v>44</v>
      </c>
      <c r="C33" s="187"/>
      <c r="D33" s="30"/>
      <c r="E33" s="30">
        <v>2</v>
      </c>
      <c r="F33" s="30">
        <v>1</v>
      </c>
      <c r="G33" s="72">
        <v>2</v>
      </c>
      <c r="H33" s="117">
        <f>H34+H35+H36+H40+H41+H42+H43-H44+H45</f>
        <v>16640457</v>
      </c>
      <c r="I33" s="117">
        <f>I34+I35+I36+I40+I41+I42+I43-I44+I45</f>
        <v>18511407</v>
      </c>
    </row>
    <row r="34" spans="1:9">
      <c r="A34" s="30">
        <v>50</v>
      </c>
      <c r="B34" s="186" t="s">
        <v>204</v>
      </c>
      <c r="C34" s="186"/>
      <c r="D34" s="30"/>
      <c r="E34" s="30">
        <v>2</v>
      </c>
      <c r="F34" s="30">
        <v>1</v>
      </c>
      <c r="G34" s="72">
        <v>3</v>
      </c>
      <c r="H34" s="123">
        <v>13566</v>
      </c>
      <c r="I34" s="117">
        <v>12102</v>
      </c>
    </row>
    <row r="35" spans="1:9">
      <c r="A35" s="30">
        <v>51</v>
      </c>
      <c r="B35" s="186" t="s">
        <v>205</v>
      </c>
      <c r="C35" s="186"/>
      <c r="D35" s="30"/>
      <c r="E35" s="30">
        <v>2</v>
      </c>
      <c r="F35" s="30">
        <v>1</v>
      </c>
      <c r="G35" s="72">
        <v>4</v>
      </c>
      <c r="H35" s="123">
        <v>8721774</v>
      </c>
      <c r="I35" s="117">
        <v>9675290</v>
      </c>
    </row>
    <row r="36" spans="1:9" ht="27" customHeight="1">
      <c r="A36" s="30">
        <v>52</v>
      </c>
      <c r="B36" s="186" t="s">
        <v>206</v>
      </c>
      <c r="C36" s="186"/>
      <c r="D36" s="30"/>
      <c r="E36" s="30">
        <v>2</v>
      </c>
      <c r="F36" s="30">
        <v>1</v>
      </c>
      <c r="G36" s="72">
        <v>5</v>
      </c>
      <c r="H36" s="123">
        <v>5268213</v>
      </c>
      <c r="I36" s="117">
        <v>5115427</v>
      </c>
    </row>
    <row r="37" spans="1:9" ht="26.25" customHeight="1">
      <c r="A37" s="30" t="s">
        <v>207</v>
      </c>
      <c r="B37" s="186" t="s">
        <v>208</v>
      </c>
      <c r="C37" s="186"/>
      <c r="D37" s="30"/>
      <c r="E37" s="30">
        <v>2</v>
      </c>
      <c r="F37" s="30">
        <v>1</v>
      </c>
      <c r="G37" s="72">
        <v>6</v>
      </c>
      <c r="H37" s="123">
        <v>4288358</v>
      </c>
      <c r="I37" s="117">
        <v>4137074</v>
      </c>
    </row>
    <row r="38" spans="1:9" ht="26.25" customHeight="1">
      <c r="A38" s="30" t="s">
        <v>209</v>
      </c>
      <c r="B38" s="186" t="s">
        <v>210</v>
      </c>
      <c r="C38" s="186"/>
      <c r="D38" s="30"/>
      <c r="E38" s="30">
        <v>2</v>
      </c>
      <c r="F38" s="30">
        <v>1</v>
      </c>
      <c r="G38" s="72">
        <v>7</v>
      </c>
      <c r="H38" s="123">
        <v>922345</v>
      </c>
      <c r="I38" s="117">
        <v>947925</v>
      </c>
    </row>
    <row r="39" spans="1:9" ht="27.75" customHeight="1">
      <c r="A39" s="30" t="s">
        <v>211</v>
      </c>
      <c r="B39" s="186" t="s">
        <v>212</v>
      </c>
      <c r="C39" s="186"/>
      <c r="D39" s="30"/>
      <c r="E39" s="30">
        <v>2</v>
      </c>
      <c r="F39" s="30">
        <v>1</v>
      </c>
      <c r="G39" s="72">
        <v>8</v>
      </c>
      <c r="H39" s="123">
        <v>57510</v>
      </c>
      <c r="I39" s="117">
        <v>30428</v>
      </c>
    </row>
    <row r="40" spans="1:9" ht="19.5" customHeight="1">
      <c r="A40" s="30">
        <v>53</v>
      </c>
      <c r="B40" s="186" t="s">
        <v>213</v>
      </c>
      <c r="C40" s="186"/>
      <c r="D40" s="30"/>
      <c r="E40" s="30">
        <v>2</v>
      </c>
      <c r="F40" s="30">
        <v>1</v>
      </c>
      <c r="G40" s="72">
        <v>9</v>
      </c>
      <c r="H40" s="123">
        <v>509213</v>
      </c>
      <c r="I40" s="117">
        <v>438666</v>
      </c>
    </row>
    <row r="41" spans="1:9">
      <c r="A41" s="30" t="s">
        <v>214</v>
      </c>
      <c r="B41" s="186" t="s">
        <v>215</v>
      </c>
      <c r="C41" s="186"/>
      <c r="D41" s="30"/>
      <c r="E41" s="30">
        <v>2</v>
      </c>
      <c r="F41" s="30">
        <v>2</v>
      </c>
      <c r="G41" s="72">
        <v>0</v>
      </c>
      <c r="H41" s="123">
        <v>1904784</v>
      </c>
      <c r="I41" s="117">
        <v>2059755</v>
      </c>
    </row>
    <row r="42" spans="1:9">
      <c r="A42" s="30" t="s">
        <v>216</v>
      </c>
      <c r="B42" s="186" t="s">
        <v>217</v>
      </c>
      <c r="C42" s="186"/>
      <c r="D42" s="30"/>
      <c r="E42" s="30">
        <v>2</v>
      </c>
      <c r="F42" s="30">
        <v>2</v>
      </c>
      <c r="G42" s="72">
        <v>1</v>
      </c>
      <c r="H42" s="123">
        <v>0</v>
      </c>
      <c r="I42" s="117">
        <v>0</v>
      </c>
    </row>
    <row r="43" spans="1:9" ht="14.25" customHeight="1">
      <c r="A43" s="30">
        <v>55</v>
      </c>
      <c r="B43" s="186" t="s">
        <v>218</v>
      </c>
      <c r="C43" s="186"/>
      <c r="D43" s="30"/>
      <c r="E43" s="30">
        <v>2</v>
      </c>
      <c r="F43" s="30">
        <v>2</v>
      </c>
      <c r="G43" s="72">
        <v>2</v>
      </c>
      <c r="H43" s="123">
        <v>652946</v>
      </c>
      <c r="I43" s="117">
        <v>760852</v>
      </c>
    </row>
    <row r="44" spans="1:9" ht="25.5">
      <c r="A44" s="30" t="s">
        <v>219</v>
      </c>
      <c r="B44" s="186" t="s">
        <v>220</v>
      </c>
      <c r="C44" s="186"/>
      <c r="D44" s="30"/>
      <c r="E44" s="30">
        <v>2</v>
      </c>
      <c r="F44" s="30">
        <v>2</v>
      </c>
      <c r="G44" s="72">
        <v>3</v>
      </c>
      <c r="H44" s="123">
        <v>430039</v>
      </c>
      <c r="I44" s="117">
        <v>0</v>
      </c>
    </row>
    <row r="45" spans="1:9" ht="30" customHeight="1">
      <c r="A45" s="30" t="s">
        <v>221</v>
      </c>
      <c r="B45" s="186" t="s">
        <v>222</v>
      </c>
      <c r="C45" s="186"/>
      <c r="D45" s="30"/>
      <c r="E45" s="30">
        <v>2</v>
      </c>
      <c r="F45" s="30">
        <v>2</v>
      </c>
      <c r="G45" s="73">
        <v>4</v>
      </c>
      <c r="H45" s="123"/>
      <c r="I45" s="117">
        <v>449315</v>
      </c>
    </row>
    <row r="46" spans="1:9" ht="15.75" customHeight="1">
      <c r="A46" s="30"/>
      <c r="B46" s="174" t="s">
        <v>45</v>
      </c>
      <c r="C46" s="174"/>
      <c r="D46" s="30"/>
      <c r="E46" s="30">
        <v>2</v>
      </c>
      <c r="F46" s="30">
        <v>2</v>
      </c>
      <c r="G46" s="72">
        <v>5</v>
      </c>
      <c r="H46" s="123"/>
      <c r="I46" s="117">
        <f>IF((I22-I33)&gt;0,I22-I33,0)</f>
        <v>0</v>
      </c>
    </row>
    <row r="47" spans="1:9" ht="15.75" customHeight="1">
      <c r="A47" s="30"/>
      <c r="B47" s="174" t="s">
        <v>46</v>
      </c>
      <c r="C47" s="174"/>
      <c r="D47" s="30"/>
      <c r="E47" s="30">
        <v>2</v>
      </c>
      <c r="F47" s="30">
        <v>2</v>
      </c>
      <c r="G47" s="72">
        <v>6</v>
      </c>
      <c r="H47" s="117">
        <f>H33-H22</f>
        <v>393009</v>
      </c>
      <c r="I47" s="117">
        <f>I33-I22</f>
        <v>583086</v>
      </c>
    </row>
    <row r="48" spans="1:9">
      <c r="A48" s="30"/>
      <c r="B48" s="173" t="s">
        <v>223</v>
      </c>
      <c r="C48" s="173"/>
      <c r="D48" s="30"/>
      <c r="E48" s="30"/>
      <c r="F48" s="30"/>
      <c r="G48" s="73"/>
      <c r="H48" s="123"/>
      <c r="I48" s="117"/>
    </row>
    <row r="49" spans="1:9" ht="13.5">
      <c r="A49" s="30">
        <v>66</v>
      </c>
      <c r="B49" s="174" t="s">
        <v>47</v>
      </c>
      <c r="C49" s="174"/>
      <c r="D49" s="30"/>
      <c r="E49" s="30">
        <v>2</v>
      </c>
      <c r="F49" s="30">
        <v>2</v>
      </c>
      <c r="G49" s="73">
        <v>7</v>
      </c>
      <c r="H49" s="117">
        <f>H50+H51+H52+H53+H54+H55</f>
        <v>4</v>
      </c>
      <c r="I49" s="117">
        <f>I50+I51+I52+I53+I54+I55</f>
        <v>1108</v>
      </c>
    </row>
    <row r="50" spans="1:9" ht="26.25" customHeight="1">
      <c r="A50" s="30">
        <v>660</v>
      </c>
      <c r="B50" s="173" t="s">
        <v>224</v>
      </c>
      <c r="C50" s="173"/>
      <c r="D50" s="30"/>
      <c r="E50" s="30">
        <v>2</v>
      </c>
      <c r="F50" s="30">
        <v>2</v>
      </c>
      <c r="G50" s="73">
        <v>8</v>
      </c>
      <c r="H50" s="123"/>
      <c r="I50" s="117">
        <v>0</v>
      </c>
    </row>
    <row r="51" spans="1:9" ht="15.75" customHeight="1">
      <c r="A51" s="30">
        <v>661</v>
      </c>
      <c r="B51" s="173" t="s">
        <v>225</v>
      </c>
      <c r="C51" s="173"/>
      <c r="D51" s="30"/>
      <c r="E51" s="30">
        <v>2</v>
      </c>
      <c r="F51" s="30">
        <v>2</v>
      </c>
      <c r="G51" s="72">
        <v>9</v>
      </c>
      <c r="H51" s="123">
        <v>4</v>
      </c>
      <c r="I51" s="117">
        <v>1108</v>
      </c>
    </row>
    <row r="52" spans="1:9">
      <c r="A52" s="30">
        <v>662</v>
      </c>
      <c r="B52" s="173" t="s">
        <v>226</v>
      </c>
      <c r="C52" s="173"/>
      <c r="D52" s="30"/>
      <c r="E52" s="30">
        <v>2</v>
      </c>
      <c r="F52" s="30">
        <v>3</v>
      </c>
      <c r="G52" s="72">
        <v>0</v>
      </c>
      <c r="H52" s="123"/>
      <c r="I52" s="117">
        <v>0</v>
      </c>
    </row>
    <row r="53" spans="1:9">
      <c r="A53" s="30">
        <v>663</v>
      </c>
      <c r="B53" s="173" t="s">
        <v>227</v>
      </c>
      <c r="C53" s="173"/>
      <c r="D53" s="30"/>
      <c r="E53" s="30">
        <v>2</v>
      </c>
      <c r="F53" s="30">
        <v>3</v>
      </c>
      <c r="G53" s="72">
        <v>1</v>
      </c>
      <c r="H53" s="123"/>
      <c r="I53" s="117">
        <v>0</v>
      </c>
    </row>
    <row r="54" spans="1:9" ht="26.25" customHeight="1">
      <c r="A54" s="30">
        <v>664</v>
      </c>
      <c r="B54" s="173" t="s">
        <v>228</v>
      </c>
      <c r="C54" s="173"/>
      <c r="D54" s="30"/>
      <c r="E54" s="30">
        <v>2</v>
      </c>
      <c r="F54" s="30">
        <v>3</v>
      </c>
      <c r="G54" s="72">
        <v>2</v>
      </c>
      <c r="H54" s="117"/>
      <c r="I54" s="117">
        <v>0</v>
      </c>
    </row>
    <row r="55" spans="1:9">
      <c r="A55" s="30">
        <v>669</v>
      </c>
      <c r="B55" s="173" t="s">
        <v>229</v>
      </c>
      <c r="C55" s="173"/>
      <c r="D55" s="30"/>
      <c r="E55" s="30">
        <v>2</v>
      </c>
      <c r="F55" s="30">
        <v>3</v>
      </c>
      <c r="G55" s="72">
        <v>3</v>
      </c>
      <c r="H55" s="117"/>
      <c r="I55" s="117">
        <v>0</v>
      </c>
    </row>
    <row r="56" spans="1:9" ht="13.5">
      <c r="A56" s="30">
        <v>56</v>
      </c>
      <c r="B56" s="174" t="s">
        <v>48</v>
      </c>
      <c r="C56" s="174"/>
      <c r="D56" s="30"/>
      <c r="E56" s="30">
        <v>2</v>
      </c>
      <c r="F56" s="30">
        <v>3</v>
      </c>
      <c r="G56" s="72">
        <v>4</v>
      </c>
      <c r="H56" s="117">
        <f>H57+H58+H59+H60+H61</f>
        <v>236825</v>
      </c>
      <c r="I56" s="117">
        <f>I57+I58+I59+I60+I61</f>
        <v>185729</v>
      </c>
    </row>
    <row r="57" spans="1:9" ht="25.5" customHeight="1">
      <c r="A57" s="30">
        <v>560</v>
      </c>
      <c r="B57" s="173" t="s">
        <v>230</v>
      </c>
      <c r="C57" s="173"/>
      <c r="D57" s="30"/>
      <c r="E57" s="30">
        <v>2</v>
      </c>
      <c r="F57" s="30">
        <v>3</v>
      </c>
      <c r="G57" s="72">
        <v>5</v>
      </c>
      <c r="H57" s="117">
        <v>0</v>
      </c>
      <c r="I57" s="117">
        <v>0</v>
      </c>
    </row>
    <row r="58" spans="1:9">
      <c r="A58" s="30">
        <v>561</v>
      </c>
      <c r="B58" s="173" t="s">
        <v>231</v>
      </c>
      <c r="C58" s="173"/>
      <c r="D58" s="30"/>
      <c r="E58" s="30">
        <v>2</v>
      </c>
      <c r="F58" s="30">
        <v>3</v>
      </c>
      <c r="G58" s="72">
        <v>6</v>
      </c>
      <c r="H58" s="117">
        <v>203853</v>
      </c>
      <c r="I58" s="117">
        <v>164312</v>
      </c>
    </row>
    <row r="59" spans="1:9" ht="14.25" customHeight="1">
      <c r="A59" s="30">
        <v>562</v>
      </c>
      <c r="B59" s="173" t="s">
        <v>232</v>
      </c>
      <c r="C59" s="173"/>
      <c r="D59" s="30"/>
      <c r="E59" s="30">
        <v>2</v>
      </c>
      <c r="F59" s="30">
        <v>3</v>
      </c>
      <c r="G59" s="72">
        <v>7</v>
      </c>
      <c r="H59" s="117">
        <v>3141</v>
      </c>
      <c r="I59" s="117">
        <v>857</v>
      </c>
    </row>
    <row r="60" spans="1:9">
      <c r="A60" s="30">
        <v>563</v>
      </c>
      <c r="B60" s="173" t="s">
        <v>233</v>
      </c>
      <c r="C60" s="173"/>
      <c r="D60" s="30"/>
      <c r="E60" s="30">
        <v>2</v>
      </c>
      <c r="F60" s="30">
        <v>3</v>
      </c>
      <c r="G60" s="72">
        <v>8</v>
      </c>
      <c r="H60" s="117"/>
      <c r="I60" s="117">
        <v>0</v>
      </c>
    </row>
    <row r="61" spans="1:9">
      <c r="A61" s="30">
        <v>569</v>
      </c>
      <c r="B61" s="173" t="s">
        <v>234</v>
      </c>
      <c r="C61" s="173"/>
      <c r="D61" s="30"/>
      <c r="E61" s="30">
        <v>2</v>
      </c>
      <c r="F61" s="30">
        <v>3</v>
      </c>
      <c r="G61" s="72">
        <v>9</v>
      </c>
      <c r="H61" s="117">
        <v>29831</v>
      </c>
      <c r="I61" s="117">
        <v>20560</v>
      </c>
    </row>
    <row r="62" spans="1:9" ht="29.25" customHeight="1">
      <c r="A62" s="30"/>
      <c r="B62" s="174" t="s">
        <v>49</v>
      </c>
      <c r="C62" s="174"/>
      <c r="D62" s="30"/>
      <c r="E62" s="30">
        <v>2</v>
      </c>
      <c r="F62" s="30">
        <v>4</v>
      </c>
      <c r="G62" s="72">
        <v>0</v>
      </c>
      <c r="H62" s="117">
        <v>0</v>
      </c>
      <c r="I62" s="117">
        <v>0</v>
      </c>
    </row>
    <row r="63" spans="1:9" ht="30" customHeight="1">
      <c r="A63" s="30"/>
      <c r="B63" s="174" t="s">
        <v>50</v>
      </c>
      <c r="C63" s="174"/>
      <c r="D63" s="30"/>
      <c r="E63" s="30">
        <v>2</v>
      </c>
      <c r="F63" s="30">
        <v>4</v>
      </c>
      <c r="G63" s="72">
        <v>1</v>
      </c>
      <c r="H63" s="152">
        <f>H56-H49</f>
        <v>236821</v>
      </c>
      <c r="I63" s="151">
        <f>I56-I49</f>
        <v>184621</v>
      </c>
    </row>
    <row r="64" spans="1:9" ht="26.25" customHeight="1">
      <c r="A64" s="30"/>
      <c r="B64" s="174" t="s">
        <v>51</v>
      </c>
      <c r="C64" s="174"/>
      <c r="D64" s="30"/>
      <c r="E64" s="30">
        <v>2</v>
      </c>
      <c r="F64" s="30">
        <v>4</v>
      </c>
      <c r="G64" s="72">
        <v>2</v>
      </c>
      <c r="H64" s="122"/>
      <c r="I64" s="151">
        <v>0</v>
      </c>
    </row>
    <row r="65" spans="1:9" ht="30" customHeight="1">
      <c r="A65" s="30"/>
      <c r="B65" s="174" t="s">
        <v>52</v>
      </c>
      <c r="C65" s="174"/>
      <c r="D65" s="30"/>
      <c r="E65" s="30">
        <v>2</v>
      </c>
      <c r="F65" s="30">
        <v>4</v>
      </c>
      <c r="G65" s="72">
        <v>3</v>
      </c>
      <c r="H65" s="117">
        <f>-H46+H47-H62+H63</f>
        <v>629830</v>
      </c>
      <c r="I65" s="117">
        <f>-I46+I47-I62+I63</f>
        <v>767707</v>
      </c>
    </row>
    <row r="66" spans="1:9" ht="15.75" customHeight="1">
      <c r="A66" s="30"/>
      <c r="B66" s="173" t="s">
        <v>235</v>
      </c>
      <c r="C66" s="173"/>
      <c r="D66" s="30"/>
      <c r="E66" s="30"/>
      <c r="F66" s="30"/>
      <c r="G66" s="73"/>
      <c r="H66" s="117"/>
      <c r="I66" s="117"/>
    </row>
    <row r="67" spans="1:9" ht="25.5" customHeight="1">
      <c r="A67" s="30">
        <v>67</v>
      </c>
      <c r="B67" s="174" t="s">
        <v>53</v>
      </c>
      <c r="C67" s="174"/>
      <c r="D67" s="176"/>
      <c r="E67" s="176">
        <v>2</v>
      </c>
      <c r="F67" s="176">
        <v>4</v>
      </c>
      <c r="G67" s="177">
        <v>4</v>
      </c>
      <c r="H67" s="117">
        <f>H69+H70+H71+H72+H73+H74+H75+H76+H77</f>
        <v>105008</v>
      </c>
      <c r="I67" s="117">
        <f>I69+I70+I71+I72+I73+I74+I75+I76+I77</f>
        <v>102706</v>
      </c>
    </row>
    <row r="68" spans="1:9" ht="18" customHeight="1">
      <c r="A68" s="30" t="s">
        <v>236</v>
      </c>
      <c r="B68" s="174"/>
      <c r="C68" s="174"/>
      <c r="D68" s="176"/>
      <c r="E68" s="176"/>
      <c r="F68" s="176"/>
      <c r="G68" s="177"/>
      <c r="H68" s="117"/>
      <c r="I68" s="117"/>
    </row>
    <row r="69" spans="1:9" ht="16.5" customHeight="1">
      <c r="A69" s="30">
        <v>670</v>
      </c>
      <c r="B69" s="173" t="s">
        <v>237</v>
      </c>
      <c r="C69" s="173"/>
      <c r="D69" s="30"/>
      <c r="E69" s="30">
        <v>2</v>
      </c>
      <c r="F69" s="30">
        <v>4</v>
      </c>
      <c r="G69" s="72">
        <v>5</v>
      </c>
      <c r="H69" s="117">
        <v>8763</v>
      </c>
      <c r="I69" s="117">
        <v>23691</v>
      </c>
    </row>
    <row r="70" spans="1:9" ht="27" customHeight="1">
      <c r="A70" s="30">
        <v>671</v>
      </c>
      <c r="B70" s="173" t="s">
        <v>238</v>
      </c>
      <c r="C70" s="173"/>
      <c r="D70" s="30"/>
      <c r="E70" s="30">
        <v>2</v>
      </c>
      <c r="F70" s="30">
        <v>4</v>
      </c>
      <c r="G70" s="72">
        <v>6</v>
      </c>
      <c r="H70" s="117"/>
      <c r="I70" s="117">
        <v>4953</v>
      </c>
    </row>
    <row r="71" spans="1:9" ht="15" customHeight="1">
      <c r="A71" s="30">
        <v>672</v>
      </c>
      <c r="B71" s="173" t="s">
        <v>239</v>
      </c>
      <c r="C71" s="173"/>
      <c r="D71" s="30"/>
      <c r="E71" s="30">
        <v>2</v>
      </c>
      <c r="F71" s="30">
        <v>4</v>
      </c>
      <c r="G71" s="72">
        <v>7</v>
      </c>
      <c r="H71" s="117"/>
      <c r="I71" s="117">
        <v>0</v>
      </c>
    </row>
    <row r="72" spans="1:9" ht="28.5" customHeight="1">
      <c r="A72" s="30">
        <v>674</v>
      </c>
      <c r="B72" s="173" t="s">
        <v>240</v>
      </c>
      <c r="C72" s="173"/>
      <c r="D72" s="30"/>
      <c r="E72" s="30">
        <v>2</v>
      </c>
      <c r="F72" s="30">
        <v>4</v>
      </c>
      <c r="G72" s="72">
        <v>8</v>
      </c>
      <c r="H72" s="117"/>
      <c r="I72" s="117">
        <v>0</v>
      </c>
    </row>
    <row r="73" spans="1:9" ht="17.25" customHeight="1">
      <c r="A73" s="30">
        <v>675</v>
      </c>
      <c r="B73" s="173" t="s">
        <v>241</v>
      </c>
      <c r="C73" s="173"/>
      <c r="D73" s="30"/>
      <c r="E73" s="30">
        <v>2</v>
      </c>
      <c r="F73" s="30">
        <v>4</v>
      </c>
      <c r="G73" s="72">
        <v>9</v>
      </c>
      <c r="H73" s="117">
        <v>14120</v>
      </c>
      <c r="I73" s="117">
        <v>3729</v>
      </c>
    </row>
    <row r="74" spans="1:9" ht="15.75" customHeight="1">
      <c r="A74" s="30">
        <v>676</v>
      </c>
      <c r="B74" s="173" t="s">
        <v>242</v>
      </c>
      <c r="C74" s="173"/>
      <c r="D74" s="30"/>
      <c r="E74" s="30">
        <v>2</v>
      </c>
      <c r="F74" s="30">
        <v>5</v>
      </c>
      <c r="G74" s="72">
        <v>0</v>
      </c>
      <c r="H74" s="117"/>
      <c r="I74" s="117">
        <v>0</v>
      </c>
    </row>
    <row r="75" spans="1:9">
      <c r="A75" s="30">
        <v>677</v>
      </c>
      <c r="B75" s="173" t="s">
        <v>243</v>
      </c>
      <c r="C75" s="173"/>
      <c r="D75" s="30"/>
      <c r="E75" s="30">
        <v>2</v>
      </c>
      <c r="F75" s="30">
        <v>5</v>
      </c>
      <c r="G75" s="72">
        <v>1</v>
      </c>
      <c r="H75" s="117">
        <v>2635</v>
      </c>
      <c r="I75" s="117">
        <v>8878</v>
      </c>
    </row>
    <row r="76" spans="1:9" ht="25.5" customHeight="1">
      <c r="A76" s="30">
        <v>678</v>
      </c>
      <c r="B76" s="173" t="s">
        <v>244</v>
      </c>
      <c r="C76" s="173"/>
      <c r="D76" s="30"/>
      <c r="E76" s="30">
        <v>2</v>
      </c>
      <c r="F76" s="30">
        <v>5</v>
      </c>
      <c r="G76" s="72">
        <v>2</v>
      </c>
      <c r="H76" s="117"/>
      <c r="I76" s="117">
        <v>0</v>
      </c>
    </row>
    <row r="77" spans="1:9" ht="27.75" customHeight="1">
      <c r="A77" s="30">
        <v>679</v>
      </c>
      <c r="B77" s="173" t="s">
        <v>245</v>
      </c>
      <c r="C77" s="173"/>
      <c r="D77" s="30"/>
      <c r="E77" s="30">
        <v>2</v>
      </c>
      <c r="F77" s="30">
        <v>5</v>
      </c>
      <c r="G77" s="72">
        <v>3</v>
      </c>
      <c r="H77" s="117">
        <v>79490</v>
      </c>
      <c r="I77" s="117">
        <v>61455</v>
      </c>
    </row>
    <row r="78" spans="1:9" ht="12.75" customHeight="1">
      <c r="A78" s="30">
        <v>57</v>
      </c>
      <c r="B78" s="174" t="s">
        <v>54</v>
      </c>
      <c r="C78" s="174"/>
      <c r="D78" s="176"/>
      <c r="E78" s="176">
        <v>2</v>
      </c>
      <c r="F78" s="176">
        <v>5</v>
      </c>
      <c r="G78" s="175">
        <v>4</v>
      </c>
      <c r="H78" s="117">
        <f>H80+H81+H82+H83+H84+H85+H87+H88</f>
        <v>203831</v>
      </c>
      <c r="I78" s="117">
        <f>I80+I81+I82+I83+I84+I85+I87+I88</f>
        <v>157010</v>
      </c>
    </row>
    <row r="79" spans="1:9" ht="29.25" customHeight="1">
      <c r="A79" s="30" t="s">
        <v>246</v>
      </c>
      <c r="B79" s="174"/>
      <c r="C79" s="174"/>
      <c r="D79" s="176"/>
      <c r="E79" s="176"/>
      <c r="F79" s="176"/>
      <c r="G79" s="175"/>
      <c r="H79" s="117"/>
      <c r="I79" s="117"/>
    </row>
    <row r="80" spans="1:9" ht="27" customHeight="1">
      <c r="A80" s="30">
        <v>570</v>
      </c>
      <c r="B80" s="173" t="s">
        <v>247</v>
      </c>
      <c r="C80" s="173"/>
      <c r="D80" s="30"/>
      <c r="E80" s="30">
        <v>2</v>
      </c>
      <c r="F80" s="30">
        <v>5</v>
      </c>
      <c r="G80" s="72">
        <v>5</v>
      </c>
      <c r="H80" s="117"/>
      <c r="I80" s="117">
        <v>23044</v>
      </c>
    </row>
    <row r="81" spans="1:9" ht="27" customHeight="1">
      <c r="A81" s="30">
        <v>571</v>
      </c>
      <c r="B81" s="173" t="s">
        <v>248</v>
      </c>
      <c r="C81" s="173"/>
      <c r="D81" s="30"/>
      <c r="E81" s="30">
        <v>2</v>
      </c>
      <c r="F81" s="30">
        <v>5</v>
      </c>
      <c r="G81" s="72">
        <v>6</v>
      </c>
      <c r="H81" s="117"/>
      <c r="I81" s="117">
        <v>0</v>
      </c>
    </row>
    <row r="82" spans="1:9" ht="27" customHeight="1">
      <c r="A82" s="30">
        <v>572</v>
      </c>
      <c r="B82" s="173" t="s">
        <v>249</v>
      </c>
      <c r="C82" s="173"/>
      <c r="D82" s="30"/>
      <c r="E82" s="30">
        <v>2</v>
      </c>
      <c r="F82" s="30">
        <v>5</v>
      </c>
      <c r="G82" s="72">
        <v>7</v>
      </c>
      <c r="H82" s="117"/>
      <c r="I82" s="117">
        <v>0</v>
      </c>
    </row>
    <row r="83" spans="1:9" ht="27.75" customHeight="1">
      <c r="A83" s="30">
        <v>574</v>
      </c>
      <c r="B83" s="173" t="s">
        <v>250</v>
      </c>
      <c r="C83" s="173"/>
      <c r="D83" s="30"/>
      <c r="E83" s="30">
        <v>2</v>
      </c>
      <c r="F83" s="30">
        <v>5</v>
      </c>
      <c r="G83" s="72">
        <v>8</v>
      </c>
      <c r="H83" s="117"/>
      <c r="I83" s="117">
        <v>0</v>
      </c>
    </row>
    <row r="84" spans="1:9" ht="15" customHeight="1">
      <c r="A84" s="30">
        <v>575</v>
      </c>
      <c r="B84" s="173" t="s">
        <v>251</v>
      </c>
      <c r="C84" s="173"/>
      <c r="D84" s="30"/>
      <c r="E84" s="30">
        <v>2</v>
      </c>
      <c r="F84" s="30">
        <v>5</v>
      </c>
      <c r="G84" s="72">
        <v>9</v>
      </c>
      <c r="H84" s="117">
        <v>18981</v>
      </c>
      <c r="I84" s="117">
        <v>9196</v>
      </c>
    </row>
    <row r="85" spans="1:9">
      <c r="A85" s="30">
        <v>576</v>
      </c>
      <c r="B85" s="173" t="s">
        <v>252</v>
      </c>
      <c r="C85" s="173"/>
      <c r="D85" s="30"/>
      <c r="E85" s="30">
        <v>2</v>
      </c>
      <c r="F85" s="30">
        <v>6</v>
      </c>
      <c r="G85" s="72">
        <v>0</v>
      </c>
      <c r="I85" s="117">
        <v>0</v>
      </c>
    </row>
    <row r="86" spans="1:9">
      <c r="A86" s="30">
        <v>577</v>
      </c>
      <c r="B86" s="173" t="s">
        <v>253</v>
      </c>
      <c r="C86" s="173"/>
      <c r="D86" s="30"/>
      <c r="E86" s="30">
        <v>2</v>
      </c>
      <c r="F86" s="30">
        <v>6</v>
      </c>
      <c r="G86" s="72">
        <v>1</v>
      </c>
      <c r="H86" s="117"/>
      <c r="I86" s="117">
        <v>0</v>
      </c>
    </row>
    <row r="87" spans="1:9" ht="27.75" customHeight="1">
      <c r="A87" s="30">
        <v>578</v>
      </c>
      <c r="B87" s="173" t="s">
        <v>254</v>
      </c>
      <c r="C87" s="173"/>
      <c r="D87" s="30"/>
      <c r="E87" s="30">
        <v>2</v>
      </c>
      <c r="F87" s="30">
        <v>6</v>
      </c>
      <c r="G87" s="72">
        <v>2</v>
      </c>
      <c r="H87" s="117">
        <v>4269</v>
      </c>
      <c r="I87" s="117">
        <v>12594</v>
      </c>
    </row>
    <row r="88" spans="1:9" ht="25.5" customHeight="1">
      <c r="A88" s="30">
        <v>579</v>
      </c>
      <c r="B88" s="173" t="s">
        <v>255</v>
      </c>
      <c r="C88" s="173"/>
      <c r="D88" s="30"/>
      <c r="E88" s="30">
        <v>2</v>
      </c>
      <c r="F88" s="30">
        <v>6</v>
      </c>
      <c r="G88" s="72">
        <v>3</v>
      </c>
      <c r="H88" s="117">
        <v>180581</v>
      </c>
      <c r="I88" s="117">
        <v>112176</v>
      </c>
    </row>
    <row r="89" spans="1:9" ht="29.25" customHeight="1">
      <c r="A89" s="30"/>
      <c r="B89" s="174" t="s">
        <v>55</v>
      </c>
      <c r="C89" s="174"/>
      <c r="D89" s="30"/>
      <c r="E89" s="30">
        <v>2</v>
      </c>
      <c r="F89" s="30">
        <v>6</v>
      </c>
      <c r="G89" s="72">
        <v>4</v>
      </c>
      <c r="H89" s="117"/>
      <c r="I89" s="117">
        <f>IF(I78-I67&lt;0,I67-I78,0)</f>
        <v>0</v>
      </c>
    </row>
    <row r="90" spans="1:9" ht="25.5" customHeight="1">
      <c r="A90" s="30"/>
      <c r="B90" s="174" t="s">
        <v>56</v>
      </c>
      <c r="C90" s="174"/>
      <c r="D90" s="30"/>
      <c r="E90" s="30">
        <v>2</v>
      </c>
      <c r="F90" s="30">
        <v>6</v>
      </c>
      <c r="G90" s="72">
        <v>5</v>
      </c>
      <c r="H90" s="117">
        <f>IF(H78-H67&gt;0,H78-H67,0)</f>
        <v>98823</v>
      </c>
      <c r="I90" s="117">
        <f>IF(I78-I67&gt;0,I78-I67,0)</f>
        <v>54304</v>
      </c>
    </row>
    <row r="91" spans="1:9" ht="66.75" customHeight="1">
      <c r="A91" s="30"/>
      <c r="B91" s="173" t="s">
        <v>256</v>
      </c>
      <c r="C91" s="173"/>
      <c r="D91" s="30"/>
      <c r="E91" s="30"/>
      <c r="F91" s="30"/>
      <c r="G91" s="73"/>
      <c r="H91" s="117"/>
      <c r="I91" s="117"/>
    </row>
    <row r="92" spans="1:9" ht="30.75" customHeight="1">
      <c r="A92" s="30" t="s">
        <v>257</v>
      </c>
      <c r="B92" s="174" t="s">
        <v>57</v>
      </c>
      <c r="C92" s="174"/>
      <c r="D92" s="30"/>
      <c r="E92" s="30">
        <v>2</v>
      </c>
      <c r="F92" s="30">
        <v>6</v>
      </c>
      <c r="G92" s="72">
        <v>6</v>
      </c>
      <c r="H92" s="117"/>
      <c r="I92" s="117">
        <v>0</v>
      </c>
    </row>
    <row r="93" spans="1:9" ht="29.25" customHeight="1">
      <c r="A93" s="30">
        <v>680</v>
      </c>
      <c r="B93" s="173" t="s">
        <v>258</v>
      </c>
      <c r="C93" s="173"/>
      <c r="D93" s="30"/>
      <c r="E93" s="30">
        <v>2</v>
      </c>
      <c r="F93" s="30">
        <v>6</v>
      </c>
      <c r="G93" s="72">
        <v>7</v>
      </c>
      <c r="H93" s="117"/>
      <c r="I93" s="117">
        <v>0</v>
      </c>
    </row>
    <row r="94" spans="1:9" ht="29.25" customHeight="1">
      <c r="A94" s="30">
        <v>681</v>
      </c>
      <c r="B94" s="173" t="s">
        <v>259</v>
      </c>
      <c r="C94" s="173"/>
      <c r="D94" s="30"/>
      <c r="E94" s="30">
        <v>2</v>
      </c>
      <c r="F94" s="30">
        <v>6</v>
      </c>
      <c r="G94" s="72">
        <v>8</v>
      </c>
      <c r="H94" s="117"/>
      <c r="I94" s="117">
        <v>0</v>
      </c>
    </row>
    <row r="95" spans="1:9" ht="39.75" customHeight="1">
      <c r="A95" s="30">
        <v>682</v>
      </c>
      <c r="B95" s="173" t="s">
        <v>260</v>
      </c>
      <c r="C95" s="173"/>
      <c r="D95" s="30"/>
      <c r="E95" s="30">
        <v>2</v>
      </c>
      <c r="F95" s="30">
        <v>6</v>
      </c>
      <c r="G95" s="72">
        <v>9</v>
      </c>
      <c r="H95" s="117"/>
      <c r="I95" s="117">
        <v>0</v>
      </c>
    </row>
    <row r="96" spans="1:9" ht="42.75" customHeight="1">
      <c r="A96" s="30">
        <v>683</v>
      </c>
      <c r="B96" s="173" t="s">
        <v>261</v>
      </c>
      <c r="C96" s="173"/>
      <c r="D96" s="30"/>
      <c r="E96" s="30">
        <v>2</v>
      </c>
      <c r="F96" s="30">
        <v>7</v>
      </c>
      <c r="G96" s="72">
        <v>0</v>
      </c>
      <c r="H96" s="117"/>
      <c r="I96" s="117">
        <v>0</v>
      </c>
    </row>
    <row r="97" spans="1:9" ht="54.75" customHeight="1">
      <c r="A97" s="30">
        <v>684</v>
      </c>
      <c r="B97" s="173" t="s">
        <v>262</v>
      </c>
      <c r="C97" s="173"/>
      <c r="D97" s="30"/>
      <c r="E97" s="30">
        <v>2</v>
      </c>
      <c r="F97" s="30">
        <v>7</v>
      </c>
      <c r="G97" s="72">
        <v>1</v>
      </c>
      <c r="H97" s="117"/>
      <c r="I97" s="117">
        <v>0</v>
      </c>
    </row>
    <row r="98" spans="1:9" ht="27" customHeight="1">
      <c r="A98" s="30">
        <v>685</v>
      </c>
      <c r="B98" s="173" t="s">
        <v>263</v>
      </c>
      <c r="C98" s="173"/>
      <c r="D98" s="30"/>
      <c r="E98" s="30">
        <v>2</v>
      </c>
      <c r="F98" s="30">
        <v>7</v>
      </c>
      <c r="G98" s="72">
        <v>2</v>
      </c>
      <c r="H98" s="117"/>
      <c r="I98" s="117">
        <v>0</v>
      </c>
    </row>
    <row r="99" spans="1:9" ht="27.75" customHeight="1">
      <c r="A99" s="30">
        <v>686</v>
      </c>
      <c r="B99" s="173" t="s">
        <v>264</v>
      </c>
      <c r="C99" s="173"/>
      <c r="D99" s="30"/>
      <c r="E99" s="30">
        <v>2</v>
      </c>
      <c r="F99" s="30">
        <v>7</v>
      </c>
      <c r="G99" s="72">
        <v>3</v>
      </c>
      <c r="H99" s="117"/>
      <c r="I99" s="117">
        <v>0</v>
      </c>
    </row>
    <row r="100" spans="1:9" ht="27" customHeight="1">
      <c r="A100" s="30">
        <v>687</v>
      </c>
      <c r="B100" s="173" t="s">
        <v>265</v>
      </c>
      <c r="C100" s="173"/>
      <c r="D100" s="30"/>
      <c r="E100" s="30">
        <v>2</v>
      </c>
      <c r="F100" s="30">
        <v>7</v>
      </c>
      <c r="G100" s="72">
        <v>4</v>
      </c>
      <c r="H100" s="117"/>
      <c r="I100" s="117">
        <v>0</v>
      </c>
    </row>
    <row r="101" spans="1:9" ht="26.25" customHeight="1">
      <c r="A101" s="30">
        <v>689</v>
      </c>
      <c r="B101" s="173" t="s">
        <v>266</v>
      </c>
      <c r="C101" s="173"/>
      <c r="D101" s="30"/>
      <c r="E101" s="30">
        <v>2</v>
      </c>
      <c r="F101" s="30">
        <v>7</v>
      </c>
      <c r="G101" s="72">
        <v>5</v>
      </c>
      <c r="H101" s="117"/>
      <c r="I101" s="117">
        <v>0</v>
      </c>
    </row>
    <row r="102" spans="1:9" ht="27.75" customHeight="1">
      <c r="A102" s="30" t="s">
        <v>267</v>
      </c>
      <c r="B102" s="174" t="s">
        <v>58</v>
      </c>
      <c r="C102" s="174"/>
      <c r="D102" s="30"/>
      <c r="E102" s="30">
        <v>2</v>
      </c>
      <c r="F102" s="30">
        <v>7</v>
      </c>
      <c r="G102" s="72">
        <v>6</v>
      </c>
      <c r="H102" s="122"/>
      <c r="I102" s="151">
        <f>I103+I104+I105+I106+I107+I108+I109+I110</f>
        <v>0</v>
      </c>
    </row>
    <row r="103" spans="1:9" ht="25.5" customHeight="1">
      <c r="A103" s="30">
        <v>580</v>
      </c>
      <c r="B103" s="173" t="s">
        <v>268</v>
      </c>
      <c r="C103" s="173"/>
      <c r="D103" s="30"/>
      <c r="E103" s="30">
        <v>2</v>
      </c>
      <c r="F103" s="30">
        <v>7</v>
      </c>
      <c r="G103" s="72">
        <v>7</v>
      </c>
      <c r="H103" s="117"/>
      <c r="I103" s="117">
        <v>0</v>
      </c>
    </row>
    <row r="104" spans="1:9" ht="25.5" customHeight="1">
      <c r="A104" s="30">
        <v>581</v>
      </c>
      <c r="B104" s="173" t="s">
        <v>269</v>
      </c>
      <c r="C104" s="173"/>
      <c r="D104" s="30"/>
      <c r="E104" s="30">
        <v>2</v>
      </c>
      <c r="F104" s="30">
        <v>7</v>
      </c>
      <c r="G104" s="72">
        <v>8</v>
      </c>
      <c r="H104" s="117"/>
      <c r="I104" s="117">
        <v>0</v>
      </c>
    </row>
    <row r="105" spans="1:9" ht="29.25" customHeight="1">
      <c r="A105" s="30">
        <v>582</v>
      </c>
      <c r="B105" s="173" t="s">
        <v>270</v>
      </c>
      <c r="C105" s="173"/>
      <c r="D105" s="30"/>
      <c r="E105" s="30">
        <v>2</v>
      </c>
      <c r="F105" s="30">
        <v>7</v>
      </c>
      <c r="G105" s="72">
        <v>9</v>
      </c>
      <c r="H105" s="117"/>
      <c r="I105" s="117">
        <v>0</v>
      </c>
    </row>
    <row r="106" spans="1:9" ht="27.75" customHeight="1">
      <c r="A106" s="30">
        <v>583</v>
      </c>
      <c r="B106" s="173" t="s">
        <v>271</v>
      </c>
      <c r="C106" s="173"/>
      <c r="D106" s="30"/>
      <c r="E106" s="30">
        <v>2</v>
      </c>
      <c r="F106" s="30">
        <v>8</v>
      </c>
      <c r="G106" s="72">
        <v>0</v>
      </c>
      <c r="H106" s="117"/>
      <c r="I106" s="117">
        <v>0</v>
      </c>
    </row>
    <row r="107" spans="1:9" ht="42.75" customHeight="1">
      <c r="A107" s="30">
        <v>584</v>
      </c>
      <c r="B107" s="173" t="s">
        <v>272</v>
      </c>
      <c r="C107" s="173"/>
      <c r="D107" s="30"/>
      <c r="E107" s="30">
        <v>2</v>
      </c>
      <c r="F107" s="30">
        <v>8</v>
      </c>
      <c r="G107" s="72">
        <v>1</v>
      </c>
      <c r="H107" s="117"/>
      <c r="I107" s="117">
        <v>0</v>
      </c>
    </row>
    <row r="108" spans="1:9" ht="15" customHeight="1">
      <c r="A108" s="30">
        <v>585</v>
      </c>
      <c r="B108" s="173" t="s">
        <v>273</v>
      </c>
      <c r="C108" s="173"/>
      <c r="D108" s="30"/>
      <c r="E108" s="30">
        <v>2</v>
      </c>
      <c r="F108" s="30">
        <v>8</v>
      </c>
      <c r="G108" s="72">
        <v>2</v>
      </c>
      <c r="H108" s="117"/>
      <c r="I108" s="117">
        <v>0</v>
      </c>
    </row>
    <row r="109" spans="1:9" ht="27.75" customHeight="1">
      <c r="A109" s="30">
        <v>586</v>
      </c>
      <c r="B109" s="173" t="s">
        <v>274</v>
      </c>
      <c r="C109" s="173"/>
      <c r="D109" s="30"/>
      <c r="E109" s="30">
        <v>2</v>
      </c>
      <c r="F109" s="30">
        <v>8</v>
      </c>
      <c r="G109" s="72">
        <v>3</v>
      </c>
      <c r="H109" s="117"/>
      <c r="I109" s="117">
        <v>0</v>
      </c>
    </row>
    <row r="110" spans="1:9" ht="17.25" customHeight="1">
      <c r="A110" s="30">
        <v>589</v>
      </c>
      <c r="B110" s="173" t="s">
        <v>275</v>
      </c>
      <c r="C110" s="173"/>
      <c r="D110" s="30"/>
      <c r="E110" s="30">
        <v>2</v>
      </c>
      <c r="F110" s="30">
        <v>8</v>
      </c>
      <c r="G110" s="72">
        <v>4</v>
      </c>
      <c r="H110" s="117"/>
      <c r="I110" s="117">
        <v>0</v>
      </c>
    </row>
    <row r="111" spans="1:9" ht="30" customHeight="1">
      <c r="A111" s="30" t="s">
        <v>276</v>
      </c>
      <c r="B111" s="174" t="s">
        <v>59</v>
      </c>
      <c r="C111" s="174"/>
      <c r="D111" s="30"/>
      <c r="E111" s="30">
        <v>2</v>
      </c>
      <c r="F111" s="30">
        <v>8</v>
      </c>
      <c r="G111" s="72">
        <v>5</v>
      </c>
      <c r="H111" s="117"/>
      <c r="I111" s="117">
        <v>0</v>
      </c>
    </row>
    <row r="112" spans="1:9" ht="27" customHeight="1">
      <c r="A112" s="30">
        <v>640</v>
      </c>
      <c r="B112" s="173" t="s">
        <v>277</v>
      </c>
      <c r="C112" s="173"/>
      <c r="D112" s="30"/>
      <c r="E112" s="30">
        <v>2</v>
      </c>
      <c r="F112" s="30">
        <v>8</v>
      </c>
      <c r="G112" s="72">
        <v>6</v>
      </c>
      <c r="H112" s="117"/>
      <c r="I112" s="117">
        <v>0</v>
      </c>
    </row>
    <row r="113" spans="1:9" ht="27.75" customHeight="1">
      <c r="A113" s="30">
        <v>641</v>
      </c>
      <c r="B113" s="173" t="s">
        <v>278</v>
      </c>
      <c r="C113" s="173"/>
      <c r="D113" s="30"/>
      <c r="E113" s="30">
        <v>2</v>
      </c>
      <c r="F113" s="30">
        <v>8</v>
      </c>
      <c r="G113" s="72">
        <v>7</v>
      </c>
      <c r="H113" s="117"/>
      <c r="I113" s="117">
        <v>0</v>
      </c>
    </row>
    <row r="114" spans="1:9" ht="27" customHeight="1">
      <c r="A114" s="30">
        <v>642</v>
      </c>
      <c r="B114" s="173" t="s">
        <v>279</v>
      </c>
      <c r="C114" s="173"/>
      <c r="D114" s="30"/>
      <c r="E114" s="30">
        <v>2</v>
      </c>
      <c r="F114" s="30">
        <v>8</v>
      </c>
      <c r="G114" s="72">
        <v>8</v>
      </c>
      <c r="H114" s="117"/>
      <c r="I114" s="117">
        <v>0</v>
      </c>
    </row>
    <row r="115" spans="1:9" ht="30" customHeight="1">
      <c r="A115" s="30" t="s">
        <v>276</v>
      </c>
      <c r="B115" s="174" t="s">
        <v>60</v>
      </c>
      <c r="C115" s="174"/>
      <c r="D115" s="30"/>
      <c r="E115" s="30">
        <v>2</v>
      </c>
      <c r="F115" s="30">
        <v>8</v>
      </c>
      <c r="G115" s="72">
        <v>9</v>
      </c>
      <c r="H115" s="117"/>
      <c r="I115" s="117">
        <v>0</v>
      </c>
    </row>
    <row r="116" spans="1:9" ht="27.75" customHeight="1">
      <c r="A116" s="30">
        <v>643</v>
      </c>
      <c r="B116" s="173" t="s">
        <v>280</v>
      </c>
      <c r="C116" s="173"/>
      <c r="D116" s="30"/>
      <c r="E116" s="30">
        <v>2</v>
      </c>
      <c r="F116" s="30">
        <v>9</v>
      </c>
      <c r="G116" s="72">
        <v>0</v>
      </c>
      <c r="H116" s="117"/>
      <c r="I116" s="117">
        <v>0</v>
      </c>
    </row>
    <row r="117" spans="1:9" ht="26.25" customHeight="1">
      <c r="A117" s="30">
        <v>644</v>
      </c>
      <c r="B117" s="173" t="s">
        <v>281</v>
      </c>
      <c r="C117" s="173"/>
      <c r="D117" s="30"/>
      <c r="E117" s="30">
        <v>2</v>
      </c>
      <c r="F117" s="30">
        <v>9</v>
      </c>
      <c r="G117" s="72">
        <v>1</v>
      </c>
      <c r="H117" s="117"/>
      <c r="I117" s="117">
        <v>0</v>
      </c>
    </row>
    <row r="118" spans="1:9" ht="27" customHeight="1">
      <c r="A118" s="30">
        <v>645</v>
      </c>
      <c r="B118" s="173" t="s">
        <v>282</v>
      </c>
      <c r="C118" s="173"/>
      <c r="D118" s="30"/>
      <c r="E118" s="30">
        <v>2</v>
      </c>
      <c r="F118" s="30">
        <v>9</v>
      </c>
      <c r="G118" s="72">
        <v>2</v>
      </c>
      <c r="H118" s="117"/>
      <c r="I118" s="117">
        <v>0</v>
      </c>
    </row>
    <row r="119" spans="1:9" ht="27.75" customHeight="1">
      <c r="A119" s="30"/>
      <c r="B119" s="174" t="s">
        <v>61</v>
      </c>
      <c r="C119" s="174"/>
      <c r="D119" s="30"/>
      <c r="E119" s="30">
        <v>2</v>
      </c>
      <c r="F119" s="30">
        <v>9</v>
      </c>
      <c r="G119" s="72">
        <v>3</v>
      </c>
      <c r="H119" s="117"/>
      <c r="I119" s="117">
        <v>0</v>
      </c>
    </row>
    <row r="120" spans="1:9" ht="27.75" customHeight="1">
      <c r="A120" s="30"/>
      <c r="B120" s="174" t="s">
        <v>62</v>
      </c>
      <c r="C120" s="174"/>
      <c r="D120" s="30"/>
      <c r="E120" s="30">
        <v>2</v>
      </c>
      <c r="F120" s="30">
        <v>9</v>
      </c>
      <c r="G120" s="72">
        <v>4</v>
      </c>
      <c r="H120" s="122"/>
      <c r="I120" s="151">
        <f>I92-I102+I111-I115</f>
        <v>0</v>
      </c>
    </row>
    <row r="121" spans="1:9" ht="41.25" customHeight="1">
      <c r="A121" s="30" t="s">
        <v>283</v>
      </c>
      <c r="B121" s="173" t="s">
        <v>284</v>
      </c>
      <c r="C121" s="173"/>
      <c r="D121" s="30"/>
      <c r="E121" s="30">
        <v>2</v>
      </c>
      <c r="F121" s="30">
        <v>9</v>
      </c>
      <c r="G121" s="72">
        <v>5</v>
      </c>
      <c r="H121" s="117"/>
      <c r="I121" s="117">
        <v>0</v>
      </c>
    </row>
    <row r="122" spans="1:9" ht="39.75" customHeight="1">
      <c r="A122" s="30" t="s">
        <v>285</v>
      </c>
      <c r="B122" s="173" t="s">
        <v>286</v>
      </c>
      <c r="C122" s="173"/>
      <c r="D122" s="30"/>
      <c r="E122" s="30">
        <v>2</v>
      </c>
      <c r="F122" s="30">
        <v>9</v>
      </c>
      <c r="G122" s="72">
        <v>6</v>
      </c>
      <c r="H122" s="117"/>
      <c r="I122" s="117"/>
    </row>
    <row r="123" spans="1:9" ht="30.75" customHeight="1">
      <c r="A123" s="30"/>
      <c r="B123" s="185" t="s">
        <v>287</v>
      </c>
      <c r="C123" s="185"/>
      <c r="D123" s="30"/>
      <c r="E123" s="30"/>
      <c r="F123" s="30"/>
      <c r="G123" s="73"/>
      <c r="H123" s="117"/>
      <c r="I123" s="117"/>
    </row>
    <row r="124" spans="1:9" ht="27.75" customHeight="1">
      <c r="A124" s="175"/>
      <c r="B124" s="181" t="s">
        <v>288</v>
      </c>
      <c r="C124" s="182"/>
      <c r="D124" s="170"/>
      <c r="E124" s="176">
        <v>2</v>
      </c>
      <c r="F124" s="176">
        <v>9</v>
      </c>
      <c r="G124" s="177">
        <v>7</v>
      </c>
      <c r="H124" s="167"/>
      <c r="I124" s="167">
        <f>IF((I64-I65+I89-I90+I119+I120)&gt;0,I64-I65+I89-I90+I119+I120,0)</f>
        <v>0</v>
      </c>
    </row>
    <row r="125" spans="1:9" ht="15.75" customHeight="1">
      <c r="A125" s="175"/>
      <c r="B125" s="183" t="s">
        <v>289</v>
      </c>
      <c r="C125" s="184"/>
      <c r="D125" s="170"/>
      <c r="E125" s="176"/>
      <c r="F125" s="176"/>
      <c r="G125" s="177"/>
      <c r="H125" s="167"/>
      <c r="I125" s="167"/>
    </row>
    <row r="126" spans="1:9" ht="27.75" customHeight="1">
      <c r="A126" s="175"/>
      <c r="B126" s="181" t="s">
        <v>290</v>
      </c>
      <c r="C126" s="182"/>
      <c r="D126" s="170"/>
      <c r="E126" s="176">
        <v>2</v>
      </c>
      <c r="F126" s="176">
        <v>9</v>
      </c>
      <c r="G126" s="175">
        <v>8</v>
      </c>
      <c r="H126" s="117">
        <f>IF((H64-H65+H89-H90+H119+H120)&gt;0,0,(H64-H65+H89-H90+H119+H120)*-1)</f>
        <v>728653</v>
      </c>
      <c r="I126" s="117">
        <f>IF((I64-I65+I89-I90+I119+I120)&gt;0,0,(I64-I65+I89-I90+I119+I120)*-1)</f>
        <v>822011</v>
      </c>
    </row>
    <row r="127" spans="1:9" ht="15.75" customHeight="1">
      <c r="A127" s="175"/>
      <c r="B127" s="171" t="s">
        <v>291</v>
      </c>
      <c r="C127" s="172"/>
      <c r="D127" s="170"/>
      <c r="E127" s="176"/>
      <c r="F127" s="176"/>
      <c r="G127" s="175"/>
      <c r="H127" s="117"/>
      <c r="I127" s="117"/>
    </row>
    <row r="128" spans="1:9" ht="28.5" customHeight="1">
      <c r="A128" s="30"/>
      <c r="B128" s="178" t="s">
        <v>292</v>
      </c>
      <c r="C128" s="178"/>
      <c r="D128" s="30"/>
      <c r="E128" s="30"/>
      <c r="F128" s="30"/>
      <c r="G128" s="73"/>
      <c r="H128" s="117"/>
      <c r="I128" s="117"/>
    </row>
    <row r="129" spans="1:9" ht="17.25" customHeight="1">
      <c r="A129" s="30" t="s">
        <v>293</v>
      </c>
      <c r="B129" s="173" t="s">
        <v>294</v>
      </c>
      <c r="C129" s="173"/>
      <c r="D129" s="30"/>
      <c r="E129" s="30">
        <v>2</v>
      </c>
      <c r="F129" s="30">
        <v>9</v>
      </c>
      <c r="G129" s="72">
        <v>9</v>
      </c>
      <c r="H129" s="117"/>
      <c r="I129" s="117"/>
    </row>
    <row r="130" spans="1:9" ht="18.75" customHeight="1">
      <c r="A130" s="30" t="s">
        <v>295</v>
      </c>
      <c r="B130" s="173" t="s">
        <v>296</v>
      </c>
      <c r="C130" s="173"/>
      <c r="D130" s="30"/>
      <c r="E130" s="30">
        <v>3</v>
      </c>
      <c r="F130" s="30">
        <v>0</v>
      </c>
      <c r="G130" s="72">
        <v>0</v>
      </c>
      <c r="H130" s="117"/>
      <c r="I130" s="117"/>
    </row>
    <row r="131" spans="1:9" ht="15" customHeight="1">
      <c r="A131" s="30" t="s">
        <v>295</v>
      </c>
      <c r="B131" s="173" t="s">
        <v>297</v>
      </c>
      <c r="C131" s="173"/>
      <c r="D131" s="30"/>
      <c r="E131" s="30">
        <v>3</v>
      </c>
      <c r="F131" s="30">
        <v>0</v>
      </c>
      <c r="G131" s="72">
        <v>1</v>
      </c>
      <c r="H131" s="117"/>
      <c r="I131" s="117"/>
    </row>
    <row r="132" spans="1:9" ht="27" customHeight="1">
      <c r="A132" s="30"/>
      <c r="B132" s="173" t="s">
        <v>298</v>
      </c>
      <c r="C132" s="173"/>
      <c r="D132" s="30"/>
      <c r="E132" s="30"/>
      <c r="F132" s="4"/>
      <c r="G132" s="73"/>
      <c r="H132" s="117"/>
      <c r="I132" s="117"/>
    </row>
    <row r="133" spans="1:9" ht="27.75" customHeight="1">
      <c r="A133" s="30"/>
      <c r="B133" s="174" t="s">
        <v>63</v>
      </c>
      <c r="C133" s="174"/>
      <c r="D133" s="30"/>
      <c r="E133" s="30">
        <v>3</v>
      </c>
      <c r="F133" s="30">
        <v>0</v>
      </c>
      <c r="G133" s="72">
        <v>2</v>
      </c>
      <c r="H133" s="117"/>
      <c r="I133" s="117">
        <f>I124</f>
        <v>0</v>
      </c>
    </row>
    <row r="134" spans="1:9" ht="27.75" customHeight="1">
      <c r="A134" s="30"/>
      <c r="B134" s="174" t="s">
        <v>64</v>
      </c>
      <c r="C134" s="174"/>
      <c r="D134" s="30"/>
      <c r="E134" s="30">
        <v>3</v>
      </c>
      <c r="F134" s="30">
        <v>0</v>
      </c>
      <c r="G134" s="72">
        <v>3</v>
      </c>
      <c r="H134" s="117">
        <f>H126</f>
        <v>728653</v>
      </c>
      <c r="I134" s="117">
        <f>I126</f>
        <v>822011</v>
      </c>
    </row>
    <row r="135" spans="1:9" ht="27" customHeight="1">
      <c r="A135" s="30"/>
      <c r="B135" s="173" t="s">
        <v>299</v>
      </c>
      <c r="C135" s="173"/>
      <c r="D135" s="30"/>
      <c r="E135" s="30"/>
      <c r="F135" s="30"/>
      <c r="G135" s="72"/>
      <c r="H135" s="117"/>
      <c r="I135" s="117"/>
    </row>
    <row r="136" spans="1:9" ht="52.5" customHeight="1">
      <c r="A136" s="30" t="s">
        <v>300</v>
      </c>
      <c r="B136" s="173" t="s">
        <v>301</v>
      </c>
      <c r="C136" s="173"/>
      <c r="D136" s="30"/>
      <c r="E136" s="30">
        <v>3</v>
      </c>
      <c r="F136" s="30">
        <v>0</v>
      </c>
      <c r="G136" s="72">
        <v>4</v>
      </c>
      <c r="H136" s="117"/>
      <c r="I136" s="117"/>
    </row>
    <row r="137" spans="1:9" ht="53.25" customHeight="1">
      <c r="A137" s="30" t="s">
        <v>302</v>
      </c>
      <c r="B137" s="173" t="s">
        <v>303</v>
      </c>
      <c r="C137" s="173"/>
      <c r="D137" s="30"/>
      <c r="E137" s="30">
        <v>3</v>
      </c>
      <c r="F137" s="30">
        <v>0</v>
      </c>
      <c r="G137" s="72">
        <v>5</v>
      </c>
      <c r="H137" s="117"/>
      <c r="I137" s="117"/>
    </row>
    <row r="138" spans="1:9" ht="29.25" customHeight="1">
      <c r="A138" s="30"/>
      <c r="B138" s="174" t="s">
        <v>65</v>
      </c>
      <c r="C138" s="174"/>
      <c r="D138" s="30"/>
      <c r="E138" s="30">
        <v>3</v>
      </c>
      <c r="F138" s="30">
        <v>0</v>
      </c>
      <c r="G138" s="72">
        <v>6</v>
      </c>
      <c r="H138" s="117"/>
      <c r="I138" s="117"/>
    </row>
    <row r="139" spans="1:9" ht="27.75" customHeight="1">
      <c r="A139" s="30"/>
      <c r="B139" s="174" t="s">
        <v>66</v>
      </c>
      <c r="C139" s="174"/>
      <c r="D139" s="30"/>
      <c r="E139" s="30">
        <v>3</v>
      </c>
      <c r="F139" s="30">
        <v>0</v>
      </c>
      <c r="G139" s="72">
        <v>7</v>
      </c>
      <c r="H139" s="117"/>
      <c r="I139" s="117"/>
    </row>
    <row r="140" spans="1:9" ht="20.25" customHeight="1">
      <c r="A140" s="30" t="s">
        <v>304</v>
      </c>
      <c r="B140" s="173" t="s">
        <v>305</v>
      </c>
      <c r="C140" s="173"/>
      <c r="D140" s="30"/>
      <c r="E140" s="30">
        <v>3</v>
      </c>
      <c r="F140" s="30">
        <v>0</v>
      </c>
      <c r="G140" s="72">
        <v>8</v>
      </c>
      <c r="H140" s="117"/>
      <c r="I140" s="117"/>
    </row>
    <row r="141" spans="1:9" ht="30" customHeight="1">
      <c r="A141" s="30"/>
      <c r="B141" s="174" t="s">
        <v>67</v>
      </c>
      <c r="C141" s="174"/>
      <c r="D141" s="30"/>
      <c r="E141" s="30">
        <v>3</v>
      </c>
      <c r="F141" s="30">
        <v>0</v>
      </c>
      <c r="G141" s="72">
        <v>9</v>
      </c>
      <c r="H141" s="117"/>
      <c r="I141" s="117"/>
    </row>
    <row r="142" spans="1:9" ht="28.5" customHeight="1">
      <c r="A142" s="30"/>
      <c r="B142" s="174" t="s">
        <v>68</v>
      </c>
      <c r="C142" s="174"/>
      <c r="D142" s="30"/>
      <c r="E142" s="30">
        <v>3</v>
      </c>
      <c r="F142" s="30">
        <v>1</v>
      </c>
      <c r="G142" s="72">
        <v>0</v>
      </c>
      <c r="H142" s="117"/>
      <c r="I142" s="117"/>
    </row>
    <row r="143" spans="1:9" ht="16.5" customHeight="1">
      <c r="A143" s="30"/>
      <c r="B143" s="173" t="s">
        <v>306</v>
      </c>
      <c r="C143" s="173"/>
      <c r="D143" s="30"/>
      <c r="E143" s="30"/>
      <c r="F143" s="30"/>
      <c r="G143" s="72"/>
      <c r="H143" s="117"/>
      <c r="I143" s="117"/>
    </row>
    <row r="144" spans="1:9" ht="16.5" customHeight="1">
      <c r="A144" s="30"/>
      <c r="B144" s="174" t="s">
        <v>69</v>
      </c>
      <c r="C144" s="174"/>
      <c r="D144" s="30"/>
      <c r="E144" s="30">
        <v>3</v>
      </c>
      <c r="F144" s="30">
        <v>1</v>
      </c>
      <c r="G144" s="72">
        <v>1</v>
      </c>
      <c r="H144" s="117"/>
      <c r="I144" s="117">
        <f>I124</f>
        <v>0</v>
      </c>
    </row>
    <row r="145" spans="1:9" ht="26.25" customHeight="1">
      <c r="A145" s="30"/>
      <c r="B145" s="174" t="s">
        <v>70</v>
      </c>
      <c r="C145" s="174"/>
      <c r="D145" s="30"/>
      <c r="E145" s="30">
        <v>3</v>
      </c>
      <c r="F145" s="30">
        <v>1</v>
      </c>
      <c r="G145" s="72">
        <v>2</v>
      </c>
      <c r="H145" s="117">
        <f>H134</f>
        <v>728653</v>
      </c>
      <c r="I145" s="117">
        <f>I134</f>
        <v>822011</v>
      </c>
    </row>
    <row r="146" spans="1:9" ht="27" customHeight="1">
      <c r="A146" s="30">
        <v>723</v>
      </c>
      <c r="B146" s="173" t="s">
        <v>307</v>
      </c>
      <c r="C146" s="173"/>
      <c r="D146" s="30"/>
      <c r="E146" s="30">
        <v>3</v>
      </c>
      <c r="F146" s="30">
        <v>1</v>
      </c>
      <c r="G146" s="72">
        <v>3</v>
      </c>
      <c r="H146" s="117"/>
      <c r="I146" s="117"/>
    </row>
    <row r="147" spans="1:9" ht="3.75" customHeight="1">
      <c r="A147" s="33"/>
      <c r="B147" s="34"/>
      <c r="C147" s="34"/>
      <c r="D147" s="33"/>
      <c r="E147" s="33"/>
      <c r="F147" s="33"/>
      <c r="G147" s="33"/>
      <c r="H147" s="117"/>
      <c r="I147" s="117"/>
    </row>
    <row r="148" spans="1:9" ht="27.75" customHeight="1">
      <c r="A148" s="30"/>
      <c r="B148" s="174" t="s">
        <v>308</v>
      </c>
      <c r="C148" s="174"/>
      <c r="D148" s="30"/>
      <c r="E148" s="30"/>
      <c r="F148" s="30"/>
      <c r="G148" s="72"/>
      <c r="H148" s="117"/>
      <c r="I148" s="117"/>
    </row>
    <row r="149" spans="1:9" ht="26.25" customHeight="1">
      <c r="A149" s="30"/>
      <c r="B149" s="173" t="s">
        <v>309</v>
      </c>
      <c r="C149" s="173"/>
      <c r="D149" s="30"/>
      <c r="E149" s="30">
        <v>3</v>
      </c>
      <c r="F149" s="30">
        <v>1</v>
      </c>
      <c r="G149" s="72">
        <v>4</v>
      </c>
      <c r="H149" s="117"/>
      <c r="I149" s="117"/>
    </row>
    <row r="150" spans="1:9" ht="26.25" customHeight="1">
      <c r="A150" s="30"/>
      <c r="B150" s="173" t="s">
        <v>310</v>
      </c>
      <c r="C150" s="173"/>
      <c r="D150" s="30"/>
      <c r="E150" s="30">
        <v>3</v>
      </c>
      <c r="F150" s="30">
        <v>1</v>
      </c>
      <c r="G150" s="72">
        <v>5</v>
      </c>
      <c r="H150" s="117"/>
      <c r="I150" s="117"/>
    </row>
    <row r="151" spans="1:9" ht="38.25" customHeight="1">
      <c r="A151" s="30"/>
      <c r="B151" s="173" t="s">
        <v>311</v>
      </c>
      <c r="C151" s="173"/>
      <c r="D151" s="30"/>
      <c r="E151" s="30">
        <v>3</v>
      </c>
      <c r="F151" s="30">
        <v>1</v>
      </c>
      <c r="G151" s="72">
        <v>6</v>
      </c>
      <c r="H151" s="117"/>
      <c r="I151" s="117"/>
    </row>
    <row r="152" spans="1:9" ht="29.25" customHeight="1">
      <c r="A152" s="30"/>
      <c r="B152" s="173" t="s">
        <v>312</v>
      </c>
      <c r="C152" s="173"/>
      <c r="D152" s="30"/>
      <c r="E152" s="30">
        <v>3</v>
      </c>
      <c r="F152" s="30">
        <v>1</v>
      </c>
      <c r="G152" s="72">
        <v>7</v>
      </c>
      <c r="H152" s="117"/>
      <c r="I152" s="117"/>
    </row>
    <row r="153" spans="1:9" ht="27.75" customHeight="1">
      <c r="A153" s="30"/>
      <c r="B153" s="173" t="s">
        <v>313</v>
      </c>
      <c r="C153" s="173"/>
      <c r="D153" s="30"/>
      <c r="E153" s="30">
        <v>3</v>
      </c>
      <c r="F153" s="30">
        <v>1</v>
      </c>
      <c r="G153" s="72">
        <v>8</v>
      </c>
      <c r="H153" s="117"/>
      <c r="I153" s="117"/>
    </row>
    <row r="154" spans="1:9" ht="27.75" customHeight="1">
      <c r="A154" s="30"/>
      <c r="B154" s="173" t="s">
        <v>314</v>
      </c>
      <c r="C154" s="173"/>
      <c r="D154" s="30"/>
      <c r="E154" s="30">
        <v>3</v>
      </c>
      <c r="F154" s="30">
        <v>1</v>
      </c>
      <c r="G154" s="72">
        <v>9</v>
      </c>
      <c r="H154" s="117"/>
      <c r="I154" s="117"/>
    </row>
    <row r="155" spans="1:9" ht="27.75" customHeight="1">
      <c r="A155" s="30"/>
      <c r="B155" s="173" t="s">
        <v>315</v>
      </c>
      <c r="C155" s="173"/>
      <c r="D155" s="30"/>
      <c r="E155" s="30">
        <v>3</v>
      </c>
      <c r="F155" s="30">
        <v>2</v>
      </c>
      <c r="G155" s="72">
        <v>0</v>
      </c>
      <c r="H155" s="117"/>
      <c r="I155" s="117"/>
    </row>
    <row r="156" spans="1:9" ht="31.5" customHeight="1">
      <c r="A156" s="30"/>
      <c r="B156" s="173" t="s">
        <v>316</v>
      </c>
      <c r="C156" s="173"/>
      <c r="D156" s="30"/>
      <c r="E156" s="30">
        <v>3</v>
      </c>
      <c r="F156" s="30">
        <v>2</v>
      </c>
      <c r="G156" s="72">
        <v>1</v>
      </c>
      <c r="H156" s="117"/>
      <c r="I156" s="117"/>
    </row>
    <row r="157" spans="1:9" ht="39.75" customHeight="1">
      <c r="A157" s="30"/>
      <c r="B157" s="173" t="s">
        <v>317</v>
      </c>
      <c r="C157" s="173"/>
      <c r="D157" s="30"/>
      <c r="E157" s="30">
        <v>3</v>
      </c>
      <c r="F157" s="30">
        <v>2</v>
      </c>
      <c r="G157" s="72">
        <v>2</v>
      </c>
      <c r="H157" s="117"/>
      <c r="I157" s="117"/>
    </row>
    <row r="158" spans="1:9" ht="29.25" customHeight="1">
      <c r="A158" s="30"/>
      <c r="B158" s="173" t="s">
        <v>318</v>
      </c>
      <c r="C158" s="173"/>
      <c r="D158" s="30"/>
      <c r="E158" s="30">
        <v>3</v>
      </c>
      <c r="F158" s="30">
        <v>2</v>
      </c>
      <c r="G158" s="72">
        <v>3</v>
      </c>
      <c r="H158" s="117"/>
      <c r="I158" s="117"/>
    </row>
    <row r="159" spans="1:9" ht="28.5" customHeight="1">
      <c r="A159" s="30"/>
      <c r="B159" s="173" t="s">
        <v>319</v>
      </c>
      <c r="C159" s="173"/>
      <c r="D159" s="30"/>
      <c r="E159" s="30">
        <v>3</v>
      </c>
      <c r="F159" s="30">
        <v>2</v>
      </c>
      <c r="G159" s="72">
        <v>4</v>
      </c>
      <c r="H159" s="117"/>
      <c r="I159" s="117"/>
    </row>
    <row r="160" spans="1:9" ht="28.5" customHeight="1">
      <c r="A160" s="30"/>
      <c r="B160" s="173" t="s">
        <v>320</v>
      </c>
      <c r="C160" s="173"/>
      <c r="D160" s="30"/>
      <c r="E160" s="30">
        <v>3</v>
      </c>
      <c r="F160" s="30">
        <v>2</v>
      </c>
      <c r="G160" s="72">
        <v>5</v>
      </c>
      <c r="H160" s="117"/>
      <c r="I160" s="117"/>
    </row>
    <row r="161" spans="1:9" ht="27.75" customHeight="1">
      <c r="A161" s="30"/>
      <c r="B161" s="173" t="s">
        <v>321</v>
      </c>
      <c r="C161" s="173"/>
      <c r="D161" s="30"/>
      <c r="E161" s="30">
        <v>3</v>
      </c>
      <c r="F161" s="30">
        <v>2</v>
      </c>
      <c r="G161" s="72">
        <v>6</v>
      </c>
      <c r="H161" s="117"/>
      <c r="I161" s="117"/>
    </row>
    <row r="162" spans="1:9" ht="29.25" customHeight="1">
      <c r="A162" s="30"/>
      <c r="B162" s="174" t="s">
        <v>71</v>
      </c>
      <c r="C162" s="174"/>
      <c r="D162" s="30"/>
      <c r="E162" s="30">
        <v>3</v>
      </c>
      <c r="F162" s="30">
        <v>2</v>
      </c>
      <c r="G162" s="72">
        <v>7</v>
      </c>
      <c r="H162" s="117"/>
      <c r="I162" s="117"/>
    </row>
    <row r="163" spans="1:9" ht="29.25" customHeight="1">
      <c r="A163" s="30"/>
      <c r="B163" s="174" t="s">
        <v>72</v>
      </c>
      <c r="C163" s="174"/>
      <c r="D163" s="30"/>
      <c r="E163" s="30">
        <v>3</v>
      </c>
      <c r="F163" s="30">
        <v>2</v>
      </c>
      <c r="G163" s="72">
        <v>8</v>
      </c>
      <c r="H163" s="117"/>
      <c r="I163" s="117"/>
    </row>
    <row r="164" spans="1:9" ht="27.75" customHeight="1">
      <c r="A164" s="30" t="s">
        <v>322</v>
      </c>
      <c r="B164" s="173" t="s">
        <v>323</v>
      </c>
      <c r="C164" s="173"/>
      <c r="D164" s="30"/>
      <c r="E164" s="30">
        <v>3</v>
      </c>
      <c r="F164" s="30">
        <v>2</v>
      </c>
      <c r="G164" s="72">
        <v>9</v>
      </c>
      <c r="H164" s="117"/>
      <c r="I164" s="117"/>
    </row>
    <row r="165" spans="1:9" ht="33" customHeight="1">
      <c r="A165" s="30"/>
      <c r="B165" s="174" t="s">
        <v>73</v>
      </c>
      <c r="C165" s="174"/>
      <c r="D165" s="30"/>
      <c r="E165" s="30">
        <v>3</v>
      </c>
      <c r="F165" s="30">
        <v>3</v>
      </c>
      <c r="G165" s="72">
        <v>0</v>
      </c>
      <c r="H165" s="117"/>
      <c r="I165" s="117"/>
    </row>
    <row r="166" spans="1:9" ht="27.75" customHeight="1">
      <c r="A166" s="30"/>
      <c r="B166" s="174" t="s">
        <v>74</v>
      </c>
      <c r="C166" s="174"/>
      <c r="D166" s="30"/>
      <c r="E166" s="30">
        <v>3</v>
      </c>
      <c r="F166" s="30">
        <v>3</v>
      </c>
      <c r="G166" s="72">
        <v>1</v>
      </c>
      <c r="H166" s="117"/>
      <c r="I166" s="117"/>
    </row>
    <row r="167" spans="1:9">
      <c r="A167" s="33"/>
      <c r="B167" s="34"/>
      <c r="C167" s="34"/>
      <c r="D167" s="33"/>
      <c r="E167" s="33"/>
      <c r="F167" s="33"/>
      <c r="G167" s="33"/>
      <c r="H167" s="117"/>
      <c r="I167" s="117"/>
    </row>
    <row r="168" spans="1:9" ht="27.75" customHeight="1">
      <c r="A168" s="30"/>
      <c r="B168" s="174" t="s">
        <v>75</v>
      </c>
      <c r="C168" s="174"/>
      <c r="D168" s="30"/>
      <c r="E168" s="30">
        <v>3</v>
      </c>
      <c r="F168" s="30">
        <v>3</v>
      </c>
      <c r="G168" s="72">
        <v>2</v>
      </c>
      <c r="H168" s="117"/>
      <c r="I168" s="117">
        <v>0</v>
      </c>
    </row>
    <row r="169" spans="1:9" ht="28.5" customHeight="1">
      <c r="A169" s="30"/>
      <c r="B169" s="174" t="s">
        <v>76</v>
      </c>
      <c r="C169" s="174"/>
      <c r="D169" s="30"/>
      <c r="E169" s="30">
        <v>3</v>
      </c>
      <c r="F169" s="30">
        <v>3</v>
      </c>
      <c r="G169" s="72">
        <v>3</v>
      </c>
      <c r="H169" s="117">
        <f>H145-H144</f>
        <v>728653</v>
      </c>
      <c r="I169" s="117">
        <f>I145-I144</f>
        <v>822011</v>
      </c>
    </row>
    <row r="170" spans="1:9">
      <c r="A170" s="33"/>
      <c r="B170" s="34"/>
      <c r="C170" s="34"/>
      <c r="D170" s="33"/>
      <c r="E170" s="33"/>
      <c r="F170" s="33"/>
      <c r="G170" s="33"/>
      <c r="H170" s="117"/>
      <c r="I170" s="117"/>
    </row>
    <row r="171" spans="1:9" ht="27.75" customHeight="1">
      <c r="A171" s="30"/>
      <c r="B171" s="173" t="s">
        <v>324</v>
      </c>
      <c r="C171" s="173"/>
      <c r="D171" s="30"/>
      <c r="E171" s="30">
        <v>3</v>
      </c>
      <c r="F171" s="30">
        <v>3</v>
      </c>
      <c r="G171" s="72">
        <v>4</v>
      </c>
      <c r="H171" s="117">
        <f>H144-H145</f>
        <v>-728653</v>
      </c>
      <c r="I171" s="117">
        <f>I144-I145</f>
        <v>-822011</v>
      </c>
    </row>
    <row r="172" spans="1:9">
      <c r="A172" s="30"/>
      <c r="B172" s="173" t="s">
        <v>325</v>
      </c>
      <c r="C172" s="173"/>
      <c r="D172" s="30"/>
      <c r="E172" s="30">
        <v>3</v>
      </c>
      <c r="F172" s="30">
        <v>3</v>
      </c>
      <c r="G172" s="72">
        <v>5</v>
      </c>
      <c r="H172" s="117"/>
      <c r="I172" s="117"/>
    </row>
    <row r="173" spans="1:9" ht="18.75" customHeight="1">
      <c r="A173" s="30"/>
      <c r="B173" s="173" t="s">
        <v>326</v>
      </c>
      <c r="C173" s="173"/>
      <c r="D173" s="30"/>
      <c r="E173" s="30">
        <v>3</v>
      </c>
      <c r="F173" s="30">
        <v>3</v>
      </c>
      <c r="G173" s="72">
        <v>6</v>
      </c>
      <c r="H173" s="117"/>
      <c r="I173" s="117"/>
    </row>
    <row r="174" spans="1:9" ht="30.75" customHeight="1">
      <c r="A174" s="30"/>
      <c r="B174" s="173" t="s">
        <v>327</v>
      </c>
      <c r="C174" s="173"/>
      <c r="D174" s="30"/>
      <c r="E174" s="30">
        <v>3</v>
      </c>
      <c r="F174" s="30">
        <v>3</v>
      </c>
      <c r="G174" s="72">
        <v>7</v>
      </c>
      <c r="H174" s="117">
        <f>H171</f>
        <v>-728653</v>
      </c>
      <c r="I174" s="117">
        <f>I171</f>
        <v>-822011</v>
      </c>
    </row>
    <row r="175" spans="1:9">
      <c r="A175" s="30"/>
      <c r="B175" s="173" t="s">
        <v>325</v>
      </c>
      <c r="C175" s="173"/>
      <c r="D175" s="30"/>
      <c r="E175" s="30">
        <v>3</v>
      </c>
      <c r="F175" s="30">
        <v>3</v>
      </c>
      <c r="G175" s="72">
        <v>8</v>
      </c>
      <c r="H175" s="117"/>
      <c r="I175" s="117"/>
    </row>
    <row r="176" spans="1:9">
      <c r="A176" s="30"/>
      <c r="B176" s="173" t="s">
        <v>326</v>
      </c>
      <c r="C176" s="173"/>
      <c r="D176" s="30"/>
      <c r="E176" s="30">
        <v>3</v>
      </c>
      <c r="F176" s="30">
        <v>3</v>
      </c>
      <c r="G176" s="72">
        <v>9</v>
      </c>
      <c r="H176" s="117"/>
      <c r="I176" s="117"/>
    </row>
    <row r="177" spans="1:9">
      <c r="A177" s="30"/>
      <c r="B177" s="173" t="s">
        <v>328</v>
      </c>
      <c r="C177" s="173"/>
      <c r="D177" s="30"/>
      <c r="E177" s="30">
        <v>3</v>
      </c>
      <c r="F177" s="30">
        <v>4</v>
      </c>
      <c r="G177" s="72">
        <v>0</v>
      </c>
      <c r="H177" s="117"/>
      <c r="I177" s="117"/>
    </row>
    <row r="178" spans="1:9">
      <c r="A178" s="30"/>
      <c r="B178" s="173" t="s">
        <v>329</v>
      </c>
      <c r="C178" s="173"/>
      <c r="D178" s="30"/>
      <c r="E178" s="30">
        <v>3</v>
      </c>
      <c r="F178" s="30">
        <v>4</v>
      </c>
      <c r="G178" s="72">
        <v>1</v>
      </c>
      <c r="H178" s="117"/>
      <c r="I178" s="117"/>
    </row>
    <row r="179" spans="1:9">
      <c r="A179" s="30"/>
      <c r="B179" s="173" t="s">
        <v>330</v>
      </c>
      <c r="C179" s="173"/>
      <c r="D179" s="30"/>
      <c r="E179" s="30">
        <v>3</v>
      </c>
      <c r="F179" s="30">
        <v>4</v>
      </c>
      <c r="G179" s="72">
        <v>2</v>
      </c>
      <c r="H179" s="117"/>
      <c r="I179" s="117"/>
    </row>
    <row r="180" spans="1:9">
      <c r="A180" s="33"/>
      <c r="B180" s="34"/>
      <c r="C180" s="34"/>
      <c r="D180" s="33"/>
      <c r="E180" s="33"/>
      <c r="F180" s="33"/>
      <c r="G180" s="33"/>
      <c r="H180" s="117"/>
      <c r="I180" s="117"/>
    </row>
    <row r="181" spans="1:9">
      <c r="A181" s="30"/>
      <c r="B181" s="173" t="s">
        <v>331</v>
      </c>
      <c r="C181" s="173"/>
      <c r="D181" s="30"/>
      <c r="E181" s="30"/>
      <c r="F181" s="30"/>
      <c r="G181" s="72"/>
      <c r="H181" s="117"/>
      <c r="I181" s="117"/>
    </row>
    <row r="182" spans="1:9" ht="14.25" customHeight="1">
      <c r="A182" s="30"/>
      <c r="B182" s="173" t="s">
        <v>332</v>
      </c>
      <c r="C182" s="173"/>
      <c r="D182" s="30"/>
      <c r="E182" s="30">
        <v>3</v>
      </c>
      <c r="F182" s="30">
        <v>4</v>
      </c>
      <c r="G182" s="72">
        <v>3</v>
      </c>
      <c r="H182" s="123">
        <v>323</v>
      </c>
      <c r="I182" s="117">
        <v>322</v>
      </c>
    </row>
    <row r="183" spans="1:9" ht="16.5" customHeight="1">
      <c r="A183" s="30"/>
      <c r="B183" s="173" t="s">
        <v>333</v>
      </c>
      <c r="C183" s="173"/>
      <c r="D183" s="30"/>
      <c r="E183" s="30">
        <v>3</v>
      </c>
      <c r="F183" s="30">
        <v>4</v>
      </c>
      <c r="G183" s="72">
        <v>4</v>
      </c>
      <c r="H183" s="123">
        <v>299</v>
      </c>
      <c r="I183" s="117">
        <v>311</v>
      </c>
    </row>
    <row r="185" spans="1:9" ht="13.5" customHeight="1"/>
    <row r="186" spans="1:9" s="52" customFormat="1">
      <c r="A186" s="179" t="s">
        <v>710</v>
      </c>
      <c r="B186" s="179"/>
      <c r="C186" s="77" t="s">
        <v>654</v>
      </c>
      <c r="D186" s="63"/>
      <c r="E186" s="63"/>
      <c r="F186" s="63"/>
      <c r="G186" s="63"/>
      <c r="H186" s="85" t="s">
        <v>334</v>
      </c>
      <c r="I186" s="77"/>
    </row>
    <row r="187" spans="1:9" s="52" customFormat="1">
      <c r="A187" s="180"/>
      <c r="B187" s="180"/>
      <c r="C187" s="77" t="s">
        <v>694</v>
      </c>
      <c r="E187" s="63"/>
      <c r="F187" s="63"/>
      <c r="G187" s="63"/>
      <c r="H187" s="77" t="s">
        <v>679</v>
      </c>
      <c r="I187" s="77"/>
    </row>
    <row r="188" spans="1:9" s="52" customFormat="1">
      <c r="C188" s="77" t="s">
        <v>655</v>
      </c>
      <c r="D188" s="64"/>
      <c r="H188" s="77"/>
      <c r="I188" s="77"/>
    </row>
  </sheetData>
  <mergeCells count="198"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3:C173"/>
    <mergeCell ref="B176:C176"/>
    <mergeCell ref="H124:H125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28:C128"/>
    <mergeCell ref="B129:C129"/>
    <mergeCell ref="I124:I125"/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</mergeCells>
  <phoneticPr fontId="0" type="noConversion"/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6"/>
  <sheetViews>
    <sheetView topLeftCell="A132" zoomScaleNormal="100" workbookViewId="0">
      <selection activeCell="K155" sqref="K155"/>
    </sheetView>
  </sheetViews>
  <sheetFormatPr defaultRowHeight="12.75"/>
  <cols>
    <col min="1" max="1" width="15.140625" style="24" customWidth="1"/>
    <col min="2" max="2" width="43.85546875" style="24" customWidth="1"/>
    <col min="3" max="3" width="9.140625" style="24"/>
    <col min="4" max="4" width="3" style="24" customWidth="1"/>
    <col min="5" max="5" width="3.5703125" style="24" customWidth="1"/>
    <col min="6" max="6" width="3.7109375" style="24" customWidth="1"/>
    <col min="7" max="7" width="13.7109375" style="74" customWidth="1"/>
    <col min="8" max="8" width="15.85546875" style="74" customWidth="1"/>
    <col min="9" max="9" width="15.5703125" style="74" customWidth="1"/>
    <col min="10" max="10" width="21.28515625" style="74" customWidth="1"/>
    <col min="11" max="16384" width="9.140625" style="24"/>
  </cols>
  <sheetData>
    <row r="1" spans="1:10" ht="13.5">
      <c r="J1" s="75" t="s">
        <v>130</v>
      </c>
    </row>
    <row r="2" spans="1:10" ht="13.5">
      <c r="A2" s="52"/>
      <c r="B2" s="25"/>
      <c r="J2" s="89" t="s">
        <v>159</v>
      </c>
    </row>
    <row r="3" spans="1:10" ht="13.5">
      <c r="A3" s="51" t="s">
        <v>336</v>
      </c>
      <c r="B3" s="236" t="s">
        <v>650</v>
      </c>
      <c r="C3" s="236"/>
      <c r="D3" s="236"/>
      <c r="E3" s="236"/>
      <c r="F3" s="236"/>
      <c r="G3" s="236"/>
      <c r="H3" s="236"/>
      <c r="I3" s="236"/>
      <c r="J3" s="236"/>
    </row>
    <row r="4" spans="1:10" ht="13.5">
      <c r="A4" s="51" t="s">
        <v>180</v>
      </c>
      <c r="B4" s="236" t="s">
        <v>651</v>
      </c>
      <c r="C4" s="236"/>
      <c r="D4" s="236"/>
      <c r="E4" s="236"/>
      <c r="F4" s="236"/>
      <c r="G4" s="236"/>
      <c r="H4" s="236"/>
      <c r="I4" s="236"/>
      <c r="J4" s="236"/>
    </row>
    <row r="5" spans="1:10">
      <c r="A5" s="51" t="s">
        <v>181</v>
      </c>
      <c r="B5" s="237" t="s">
        <v>648</v>
      </c>
      <c r="C5" s="237"/>
      <c r="D5" s="237"/>
      <c r="E5" s="237"/>
      <c r="F5" s="237"/>
      <c r="G5" s="237"/>
      <c r="H5" s="237"/>
      <c r="I5" s="237"/>
      <c r="J5" s="237"/>
    </row>
    <row r="6" spans="1:10">
      <c r="A6" s="51" t="s">
        <v>182</v>
      </c>
      <c r="B6" s="238" t="s">
        <v>647</v>
      </c>
      <c r="C6" s="238"/>
      <c r="D6" s="238"/>
      <c r="E6" s="238"/>
      <c r="F6" s="238"/>
      <c r="G6" s="238"/>
      <c r="H6" s="238"/>
      <c r="I6" s="238"/>
      <c r="J6" s="238"/>
    </row>
    <row r="7" spans="1:10">
      <c r="A7" s="51" t="s">
        <v>183</v>
      </c>
      <c r="B7" s="238" t="s">
        <v>1</v>
      </c>
      <c r="C7" s="238"/>
      <c r="D7" s="238"/>
      <c r="E7" s="238"/>
      <c r="F7" s="238"/>
      <c r="G7" s="238"/>
      <c r="H7" s="238"/>
      <c r="I7" s="238"/>
      <c r="J7" s="238"/>
    </row>
    <row r="8" spans="1:10">
      <c r="A8" s="52"/>
      <c r="B8" s="33"/>
      <c r="C8" s="33"/>
      <c r="D8" s="33"/>
      <c r="E8" s="33"/>
      <c r="F8" s="33"/>
      <c r="G8" s="90"/>
      <c r="H8" s="241"/>
      <c r="I8" s="241"/>
    </row>
    <row r="10" spans="1:10" ht="13.5">
      <c r="A10" s="242" t="s">
        <v>705</v>
      </c>
      <c r="B10" s="242"/>
      <c r="C10" s="242"/>
      <c r="D10" s="242"/>
      <c r="E10" s="242"/>
      <c r="F10" s="242"/>
      <c r="G10" s="242"/>
      <c r="H10" s="242"/>
      <c r="I10" s="242"/>
      <c r="J10" s="242"/>
    </row>
    <row r="11" spans="1:10" ht="12.75" customHeight="1">
      <c r="A11" s="35"/>
      <c r="B11" s="35"/>
      <c r="C11" s="243"/>
      <c r="D11" s="243"/>
      <c r="E11" s="243"/>
      <c r="F11" s="243"/>
      <c r="G11" s="243"/>
      <c r="H11" s="243"/>
      <c r="I11" s="91"/>
      <c r="J11" s="91"/>
    </row>
    <row r="12" spans="1:10">
      <c r="J12" s="74" t="s">
        <v>338</v>
      </c>
    </row>
    <row r="13" spans="1:10" ht="12.75" customHeight="1">
      <c r="A13" s="192" t="s">
        <v>123</v>
      </c>
      <c r="B13" s="198" t="s">
        <v>185</v>
      </c>
      <c r="C13" s="192" t="s">
        <v>186</v>
      </c>
      <c r="D13" s="205" t="s">
        <v>170</v>
      </c>
      <c r="E13" s="239"/>
      <c r="F13" s="240"/>
      <c r="G13" s="234" t="s">
        <v>339</v>
      </c>
      <c r="H13" s="234"/>
      <c r="I13" s="234"/>
      <c r="J13" s="92" t="s">
        <v>339</v>
      </c>
    </row>
    <row r="14" spans="1:10" ht="12.75" customHeight="1">
      <c r="A14" s="193"/>
      <c r="B14" s="200"/>
      <c r="C14" s="232"/>
      <c r="D14" s="212" t="s">
        <v>188</v>
      </c>
      <c r="E14" s="226"/>
      <c r="F14" s="227"/>
      <c r="G14" s="235" t="s">
        <v>340</v>
      </c>
      <c r="H14" s="235"/>
      <c r="I14" s="235"/>
      <c r="J14" s="93" t="s">
        <v>341</v>
      </c>
    </row>
    <row r="15" spans="1:10">
      <c r="A15" s="224"/>
      <c r="B15" s="200"/>
      <c r="C15" s="232"/>
      <c r="D15" s="215"/>
      <c r="E15" s="226"/>
      <c r="F15" s="227"/>
      <c r="G15" s="231"/>
      <c r="H15" s="231"/>
      <c r="I15" s="231"/>
      <c r="J15" s="93" t="s">
        <v>342</v>
      </c>
    </row>
    <row r="16" spans="1:10">
      <c r="A16" s="224"/>
      <c r="B16" s="200"/>
      <c r="C16" s="232"/>
      <c r="D16" s="215"/>
      <c r="E16" s="226"/>
      <c r="F16" s="227"/>
      <c r="G16" s="228"/>
      <c r="H16" s="228"/>
      <c r="I16" s="228"/>
      <c r="J16" s="94"/>
    </row>
    <row r="17" spans="1:10" ht="25.5">
      <c r="A17" s="225"/>
      <c r="B17" s="202"/>
      <c r="C17" s="233"/>
      <c r="D17" s="218"/>
      <c r="E17" s="229"/>
      <c r="F17" s="230"/>
      <c r="G17" s="95" t="s">
        <v>343</v>
      </c>
      <c r="H17" s="82" t="s">
        <v>344</v>
      </c>
      <c r="I17" s="82" t="s">
        <v>345</v>
      </c>
      <c r="J17" s="96"/>
    </row>
    <row r="18" spans="1:10">
      <c r="A18" s="30"/>
      <c r="B18" s="29">
        <v>2</v>
      </c>
      <c r="C18" s="29">
        <v>3</v>
      </c>
      <c r="D18" s="196">
        <v>4</v>
      </c>
      <c r="E18" s="196"/>
      <c r="F18" s="196"/>
      <c r="G18" s="83">
        <v>5</v>
      </c>
      <c r="H18" s="83">
        <v>6</v>
      </c>
      <c r="I18" s="83">
        <v>7</v>
      </c>
      <c r="J18" s="83">
        <v>8</v>
      </c>
    </row>
    <row r="19" spans="1:10" ht="13.5">
      <c r="A19" s="30"/>
      <c r="B19" s="31" t="s">
        <v>160</v>
      </c>
      <c r="C19" s="30"/>
      <c r="D19" s="176"/>
      <c r="E19" s="176"/>
      <c r="F19" s="176"/>
      <c r="G19" s="84"/>
      <c r="H19" s="84"/>
      <c r="I19" s="84"/>
      <c r="J19" s="84"/>
    </row>
    <row r="20" spans="1:10" ht="27" customHeight="1">
      <c r="A20" s="30"/>
      <c r="B20" s="31" t="s">
        <v>77</v>
      </c>
      <c r="C20" s="30"/>
      <c r="D20" s="30">
        <v>0</v>
      </c>
      <c r="E20" s="30">
        <v>0</v>
      </c>
      <c r="F20" s="30">
        <v>1</v>
      </c>
      <c r="G20" s="117">
        <f>G21+G27+G33+G34+G39+G40+G49+G52</f>
        <v>90911269</v>
      </c>
      <c r="H20" s="117">
        <f>H21+H27+H33+H34+H39+H40+H49+H52</f>
        <v>72820523</v>
      </c>
      <c r="I20" s="117">
        <f>G20-H20</f>
        <v>18090746</v>
      </c>
      <c r="J20" s="117">
        <f>J21+J27+J33+J34+J39+J40+J49+J52</f>
        <v>17482470</v>
      </c>
    </row>
    <row r="21" spans="1:10" ht="12.75" customHeight="1">
      <c r="A21" s="36" t="s">
        <v>346</v>
      </c>
      <c r="B21" s="31" t="s">
        <v>78</v>
      </c>
      <c r="C21" s="30"/>
      <c r="D21" s="30">
        <v>0</v>
      </c>
      <c r="E21" s="30">
        <v>0</v>
      </c>
      <c r="F21" s="30">
        <v>2</v>
      </c>
      <c r="G21" s="117">
        <f>SUM(G22:G26)</f>
        <v>517700</v>
      </c>
      <c r="H21" s="117">
        <f>SUM(H22:H26)</f>
        <v>383345</v>
      </c>
      <c r="I21" s="117">
        <f t="shared" ref="I21:I32" si="0">G21-H21</f>
        <v>134355</v>
      </c>
      <c r="J21" s="117">
        <f>SUM(J22:J26)</f>
        <v>147851</v>
      </c>
    </row>
    <row r="22" spans="1:10" ht="12.75" customHeight="1">
      <c r="A22" s="36" t="s">
        <v>347</v>
      </c>
      <c r="B22" s="32" t="s">
        <v>348</v>
      </c>
      <c r="C22" s="30"/>
      <c r="D22" s="30">
        <v>0</v>
      </c>
      <c r="E22" s="30">
        <v>0</v>
      </c>
      <c r="F22" s="30">
        <v>3</v>
      </c>
      <c r="G22" s="144">
        <f>[1]B.Stanja!$AA$26</f>
        <v>0</v>
      </c>
      <c r="H22" s="132">
        <f>[1]B.Stanja!$AH$26</f>
        <v>0</v>
      </c>
      <c r="I22" s="117">
        <f t="shared" si="0"/>
        <v>0</v>
      </c>
      <c r="J22" s="145">
        <f>[2]B.Stanja!$AV$26</f>
        <v>0</v>
      </c>
    </row>
    <row r="23" spans="1:10" ht="12.75" customHeight="1">
      <c r="A23" s="36" t="s">
        <v>349</v>
      </c>
      <c r="B23" s="32" t="s">
        <v>350</v>
      </c>
      <c r="C23" s="30"/>
      <c r="D23" s="30">
        <v>0</v>
      </c>
      <c r="E23" s="30">
        <v>0</v>
      </c>
      <c r="F23" s="30">
        <v>4</v>
      </c>
      <c r="G23" s="131">
        <f>[1]B.Stanja!$AA$27</f>
        <v>206422</v>
      </c>
      <c r="H23" s="132">
        <f>[1]B.Stanja!$AH$27</f>
        <v>205619</v>
      </c>
      <c r="I23" s="117">
        <f t="shared" si="0"/>
        <v>803</v>
      </c>
      <c r="J23" s="145">
        <f>[2]B.Stanja!$AV$27</f>
        <v>21518</v>
      </c>
    </row>
    <row r="24" spans="1:10">
      <c r="A24" s="36" t="s">
        <v>351</v>
      </c>
      <c r="B24" s="32" t="s">
        <v>352</v>
      </c>
      <c r="C24" s="30"/>
      <c r="D24" s="30">
        <v>0</v>
      </c>
      <c r="E24" s="30">
        <v>0</v>
      </c>
      <c r="F24" s="30">
        <v>5</v>
      </c>
      <c r="G24" s="131">
        <f>[1]B.Stanja!$AA$28</f>
        <v>0</v>
      </c>
      <c r="H24" s="132">
        <f>[1]B.Stanja!$AH$28</f>
        <v>0</v>
      </c>
      <c r="I24" s="117">
        <f t="shared" si="0"/>
        <v>0</v>
      </c>
      <c r="J24" s="145">
        <f>[2]B.Stanja!$AV$28</f>
        <v>0</v>
      </c>
    </row>
    <row r="25" spans="1:10" ht="12.75" customHeight="1">
      <c r="A25" s="30" t="s">
        <v>353</v>
      </c>
      <c r="B25" s="32" t="s">
        <v>354</v>
      </c>
      <c r="C25" s="30"/>
      <c r="D25" s="30">
        <v>0</v>
      </c>
      <c r="E25" s="30">
        <v>0</v>
      </c>
      <c r="F25" s="30">
        <v>6</v>
      </c>
      <c r="G25" s="131">
        <f>[1]B.Stanja!$AA$29</f>
        <v>311278</v>
      </c>
      <c r="H25" s="132">
        <f>[1]B.Stanja!$AH$29</f>
        <v>177726</v>
      </c>
      <c r="I25" s="117">
        <f t="shared" si="0"/>
        <v>133552</v>
      </c>
      <c r="J25" s="145">
        <f>[2]B.Stanja!$AV$29</f>
        <v>126333</v>
      </c>
    </row>
    <row r="26" spans="1:10" ht="12.75" customHeight="1">
      <c r="A26" s="30" t="s">
        <v>355</v>
      </c>
      <c r="B26" s="32" t="s">
        <v>356</v>
      </c>
      <c r="C26" s="30"/>
      <c r="D26" s="30">
        <v>0</v>
      </c>
      <c r="E26" s="30">
        <v>0</v>
      </c>
      <c r="F26" s="30">
        <v>7</v>
      </c>
      <c r="G26" s="131">
        <f>[1]B.Stanja!$AA$30</f>
        <v>0</v>
      </c>
      <c r="H26" s="132">
        <f>[1]B.Stanja!$AH$30</f>
        <v>0</v>
      </c>
      <c r="I26" s="117">
        <f t="shared" si="0"/>
        <v>0</v>
      </c>
      <c r="J26" s="145">
        <f>[2]B.Stanja!$AV$30</f>
        <v>0</v>
      </c>
    </row>
    <row r="27" spans="1:10" ht="12.75" customHeight="1">
      <c r="A27" s="36" t="s">
        <v>357</v>
      </c>
      <c r="B27" s="31" t="s">
        <v>79</v>
      </c>
      <c r="C27" s="30"/>
      <c r="D27" s="30">
        <v>0</v>
      </c>
      <c r="E27" s="30">
        <v>0</v>
      </c>
      <c r="F27" s="30">
        <v>8</v>
      </c>
      <c r="G27" s="117">
        <f t="shared" ref="G27:H27" si="1">SUM(G28:G32)</f>
        <v>90327602</v>
      </c>
      <c r="H27" s="117">
        <f t="shared" si="1"/>
        <v>72437178</v>
      </c>
      <c r="I27" s="117">
        <f t="shared" si="0"/>
        <v>17890424</v>
      </c>
      <c r="J27" s="117">
        <f>SUM(J28:J32)</f>
        <v>17246663</v>
      </c>
    </row>
    <row r="28" spans="1:10">
      <c r="A28" s="36" t="s">
        <v>358</v>
      </c>
      <c r="B28" s="32" t="s">
        <v>359</v>
      </c>
      <c r="C28" s="30"/>
      <c r="D28" s="30">
        <v>0</v>
      </c>
      <c r="E28" s="30">
        <v>0</v>
      </c>
      <c r="F28" s="30">
        <v>9</v>
      </c>
      <c r="G28" s="131">
        <f>[1]B.Stanja!$AA$32</f>
        <v>1808336</v>
      </c>
      <c r="H28" s="132">
        <f>[1]B.Stanja!$AH$32</f>
        <v>0</v>
      </c>
      <c r="I28" s="117">
        <f t="shared" si="0"/>
        <v>1808336</v>
      </c>
      <c r="J28" s="145">
        <f>[2]B.Stanja!$AV$32</f>
        <v>1808336</v>
      </c>
    </row>
    <row r="29" spans="1:10" ht="12.75" customHeight="1">
      <c r="A29" s="36" t="s">
        <v>360</v>
      </c>
      <c r="B29" s="32" t="s">
        <v>361</v>
      </c>
      <c r="C29" s="30"/>
      <c r="D29" s="30">
        <v>0</v>
      </c>
      <c r="E29" s="30">
        <v>1</v>
      </c>
      <c r="F29" s="30">
        <v>0</v>
      </c>
      <c r="G29" s="131">
        <f>[1]B.Stanja!$AA$33</f>
        <v>21398344</v>
      </c>
      <c r="H29" s="132">
        <f>[1]B.Stanja!$AH$33</f>
        <v>14803595</v>
      </c>
      <c r="I29" s="117">
        <f t="shared" si="0"/>
        <v>6594749</v>
      </c>
      <c r="J29" s="145">
        <f>[2]B.Stanja!$AV$33</f>
        <v>6892742</v>
      </c>
    </row>
    <row r="30" spans="1:10" ht="12.75" customHeight="1">
      <c r="A30" s="30" t="s">
        <v>362</v>
      </c>
      <c r="B30" s="32" t="s">
        <v>363</v>
      </c>
      <c r="C30" s="30"/>
      <c r="D30" s="30">
        <v>0</v>
      </c>
      <c r="E30" s="30">
        <v>1</v>
      </c>
      <c r="F30" s="30">
        <v>1</v>
      </c>
      <c r="G30" s="131">
        <f>[1]B.Stanja!$AA$34</f>
        <v>65561984</v>
      </c>
      <c r="H30" s="132">
        <f>[1]B.Stanja!$AH$34</f>
        <v>57633583</v>
      </c>
      <c r="I30" s="117">
        <f t="shared" si="0"/>
        <v>7928401</v>
      </c>
      <c r="J30" s="145">
        <f>[2]B.Stanja!$AV$34</f>
        <v>5039707</v>
      </c>
    </row>
    <row r="31" spans="1:10" ht="12.75" customHeight="1">
      <c r="A31" s="36" t="s">
        <v>364</v>
      </c>
      <c r="B31" s="32" t="s">
        <v>365</v>
      </c>
      <c r="C31" s="30"/>
      <c r="D31" s="30">
        <v>0</v>
      </c>
      <c r="E31" s="30">
        <v>1</v>
      </c>
      <c r="F31" s="30">
        <v>2</v>
      </c>
      <c r="G31" s="131">
        <f>[1]B.Stanja!$AA$35</f>
        <v>0</v>
      </c>
      <c r="H31" s="132">
        <f>[1]B.Stanja!$AH$35</f>
        <v>0</v>
      </c>
      <c r="I31" s="117">
        <f t="shared" si="0"/>
        <v>0</v>
      </c>
      <c r="J31" s="145">
        <f>[2]B.Stanja!$AV$35</f>
        <v>0</v>
      </c>
    </row>
    <row r="32" spans="1:10" ht="15.75" customHeight="1">
      <c r="A32" s="30" t="s">
        <v>366</v>
      </c>
      <c r="B32" s="32" t="s">
        <v>367</v>
      </c>
      <c r="C32" s="30"/>
      <c r="D32" s="30">
        <v>0</v>
      </c>
      <c r="E32" s="30">
        <v>1</v>
      </c>
      <c r="F32" s="30">
        <v>3</v>
      </c>
      <c r="G32" s="131">
        <f>[1]B.Stanja!$AA$36</f>
        <v>1558938</v>
      </c>
      <c r="H32" s="132">
        <f>[1]B.Stanja!$AH$36</f>
        <v>0</v>
      </c>
      <c r="I32" s="117">
        <f t="shared" si="0"/>
        <v>1558938</v>
      </c>
      <c r="J32" s="145">
        <f>[2]B.Stanja!$AV$36</f>
        <v>3505878</v>
      </c>
    </row>
    <row r="33" spans="1:10" ht="12.75" customHeight="1">
      <c r="A33" s="36" t="s">
        <v>368</v>
      </c>
      <c r="B33" s="31" t="s">
        <v>369</v>
      </c>
      <c r="C33" s="30"/>
      <c r="D33" s="30">
        <v>0</v>
      </c>
      <c r="E33" s="30">
        <v>1</v>
      </c>
      <c r="F33" s="30">
        <v>4</v>
      </c>
      <c r="G33" s="117"/>
      <c r="H33" s="117"/>
      <c r="I33" s="117"/>
      <c r="J33" s="117"/>
    </row>
    <row r="34" spans="1:10" ht="12.75" customHeight="1">
      <c r="A34" s="36" t="s">
        <v>370</v>
      </c>
      <c r="B34" s="31" t="s">
        <v>80</v>
      </c>
      <c r="C34" s="30"/>
      <c r="D34" s="30">
        <v>0</v>
      </c>
      <c r="E34" s="30">
        <v>1</v>
      </c>
      <c r="F34" s="30">
        <v>5</v>
      </c>
      <c r="G34" s="117"/>
      <c r="H34" s="117"/>
      <c r="I34" s="117"/>
      <c r="J34" s="117"/>
    </row>
    <row r="35" spans="1:10">
      <c r="A35" s="36" t="s">
        <v>371</v>
      </c>
      <c r="B35" s="32" t="s">
        <v>372</v>
      </c>
      <c r="C35" s="30"/>
      <c r="D35" s="30">
        <v>0</v>
      </c>
      <c r="E35" s="30">
        <v>1</v>
      </c>
      <c r="F35" s="30">
        <v>6</v>
      </c>
      <c r="G35" s="117"/>
      <c r="H35" s="117"/>
      <c r="I35" s="117">
        <f t="shared" ref="I35:I37" si="2">G35-H35</f>
        <v>0</v>
      </c>
      <c r="J35" s="117"/>
    </row>
    <row r="36" spans="1:10" ht="12.75" customHeight="1">
      <c r="A36" s="36" t="s">
        <v>373</v>
      </c>
      <c r="B36" s="32" t="s">
        <v>374</v>
      </c>
      <c r="C36" s="30"/>
      <c r="D36" s="30">
        <v>0</v>
      </c>
      <c r="E36" s="30">
        <v>1</v>
      </c>
      <c r="F36" s="30">
        <v>7</v>
      </c>
      <c r="G36" s="117"/>
      <c r="H36" s="117"/>
      <c r="I36" s="117">
        <f t="shared" si="2"/>
        <v>0</v>
      </c>
      <c r="J36" s="117"/>
    </row>
    <row r="37" spans="1:10">
      <c r="A37" s="36" t="s">
        <v>375</v>
      </c>
      <c r="B37" s="32" t="s">
        <v>376</v>
      </c>
      <c r="C37" s="30"/>
      <c r="D37" s="30">
        <v>0</v>
      </c>
      <c r="E37" s="30">
        <v>1</v>
      </c>
      <c r="F37" s="30">
        <v>8</v>
      </c>
      <c r="G37" s="117"/>
      <c r="H37" s="117"/>
      <c r="I37" s="117">
        <f t="shared" si="2"/>
        <v>0</v>
      </c>
      <c r="J37" s="117"/>
    </row>
    <row r="38" spans="1:10" ht="12.75" customHeight="1">
      <c r="A38" s="30" t="s">
        <v>377</v>
      </c>
      <c r="B38" s="32" t="s">
        <v>378</v>
      </c>
      <c r="C38" s="30"/>
      <c r="D38" s="30">
        <v>0</v>
      </c>
      <c r="E38" s="30">
        <v>1</v>
      </c>
      <c r="F38" s="30">
        <v>9</v>
      </c>
      <c r="G38" s="117"/>
      <c r="H38" s="117"/>
      <c r="I38" s="117"/>
      <c r="J38" s="117"/>
    </row>
    <row r="39" spans="1:10" ht="12.75" customHeight="1">
      <c r="A39" s="36" t="s">
        <v>379</v>
      </c>
      <c r="B39" s="31" t="s">
        <v>380</v>
      </c>
      <c r="C39" s="30"/>
      <c r="D39" s="30">
        <v>0</v>
      </c>
      <c r="E39" s="30">
        <v>2</v>
      </c>
      <c r="F39" s="30">
        <v>0</v>
      </c>
      <c r="G39" s="117"/>
      <c r="H39" s="117"/>
      <c r="I39" s="117"/>
      <c r="J39" s="117"/>
    </row>
    <row r="40" spans="1:10" ht="12.75" customHeight="1">
      <c r="A40" s="36" t="s">
        <v>381</v>
      </c>
      <c r="B40" s="31" t="s">
        <v>81</v>
      </c>
      <c r="C40" s="30"/>
      <c r="D40" s="30">
        <v>0</v>
      </c>
      <c r="E40" s="30">
        <v>2</v>
      </c>
      <c r="F40" s="30">
        <v>1</v>
      </c>
      <c r="G40" s="117"/>
      <c r="H40" s="117"/>
      <c r="I40" s="117"/>
      <c r="J40" s="117"/>
    </row>
    <row r="41" spans="1:10" ht="12.75" customHeight="1">
      <c r="A41" s="36" t="s">
        <v>382</v>
      </c>
      <c r="B41" s="32" t="s">
        <v>383</v>
      </c>
      <c r="C41" s="30"/>
      <c r="D41" s="30">
        <v>0</v>
      </c>
      <c r="E41" s="30">
        <v>2</v>
      </c>
      <c r="F41" s="30">
        <v>2</v>
      </c>
      <c r="G41" s="117"/>
      <c r="H41" s="117"/>
      <c r="I41" s="117">
        <f t="shared" ref="I41:I52" si="3">G41-H41</f>
        <v>0</v>
      </c>
      <c r="J41" s="117"/>
    </row>
    <row r="42" spans="1:10" ht="12.75" customHeight="1">
      <c r="A42" s="36" t="s">
        <v>384</v>
      </c>
      <c r="B42" s="32" t="s">
        <v>385</v>
      </c>
      <c r="C42" s="30"/>
      <c r="D42" s="30">
        <v>0</v>
      </c>
      <c r="E42" s="30">
        <v>2</v>
      </c>
      <c r="F42" s="30">
        <v>3</v>
      </c>
      <c r="G42" s="117"/>
      <c r="H42" s="117"/>
      <c r="I42" s="117">
        <f t="shared" si="3"/>
        <v>0</v>
      </c>
      <c r="J42" s="117"/>
    </row>
    <row r="43" spans="1:10" ht="12.75" customHeight="1">
      <c r="A43" s="36" t="s">
        <v>386</v>
      </c>
      <c r="B43" s="32" t="s">
        <v>387</v>
      </c>
      <c r="C43" s="30"/>
      <c r="D43" s="30">
        <v>0</v>
      </c>
      <c r="E43" s="30">
        <v>2</v>
      </c>
      <c r="F43" s="30">
        <v>4</v>
      </c>
      <c r="G43" s="117"/>
      <c r="H43" s="117"/>
      <c r="I43" s="117">
        <f t="shared" si="3"/>
        <v>0</v>
      </c>
      <c r="J43" s="117"/>
    </row>
    <row r="44" spans="1:10" ht="12.75" customHeight="1">
      <c r="A44" s="36" t="s">
        <v>388</v>
      </c>
      <c r="B44" s="32" t="s">
        <v>389</v>
      </c>
      <c r="C44" s="30"/>
      <c r="D44" s="30">
        <v>0</v>
      </c>
      <c r="E44" s="30">
        <v>2</v>
      </c>
      <c r="F44" s="30">
        <v>5</v>
      </c>
      <c r="G44" s="117"/>
      <c r="H44" s="117"/>
      <c r="I44" s="117">
        <f t="shared" si="3"/>
        <v>0</v>
      </c>
      <c r="J44" s="117"/>
    </row>
    <row r="45" spans="1:10" ht="12.75" customHeight="1">
      <c r="A45" s="36" t="s">
        <v>390</v>
      </c>
      <c r="B45" s="32" t="s">
        <v>391</v>
      </c>
      <c r="C45" s="30"/>
      <c r="D45" s="30">
        <v>0</v>
      </c>
      <c r="E45" s="30">
        <v>2</v>
      </c>
      <c r="F45" s="30">
        <v>6</v>
      </c>
      <c r="G45" s="117"/>
      <c r="H45" s="117"/>
      <c r="I45" s="117">
        <f t="shared" si="3"/>
        <v>0</v>
      </c>
      <c r="J45" s="117"/>
    </row>
    <row r="46" spans="1:10" ht="12.75" customHeight="1">
      <c r="A46" s="36" t="s">
        <v>392</v>
      </c>
      <c r="B46" s="32" t="s">
        <v>393</v>
      </c>
      <c r="C46" s="30"/>
      <c r="D46" s="30">
        <v>0</v>
      </c>
      <c r="E46" s="30">
        <v>2</v>
      </c>
      <c r="F46" s="30">
        <v>7</v>
      </c>
      <c r="G46" s="117"/>
      <c r="H46" s="117"/>
      <c r="I46" s="117">
        <f t="shared" si="3"/>
        <v>0</v>
      </c>
      <c r="J46" s="117"/>
    </row>
    <row r="47" spans="1:10" ht="12.75" customHeight="1">
      <c r="A47" s="36" t="s">
        <v>394</v>
      </c>
      <c r="B47" s="32" t="s">
        <v>395</v>
      </c>
      <c r="C47" s="30"/>
      <c r="D47" s="30">
        <v>0</v>
      </c>
      <c r="E47" s="30">
        <v>2</v>
      </c>
      <c r="F47" s="30">
        <v>8</v>
      </c>
      <c r="G47" s="117"/>
      <c r="H47" s="117"/>
      <c r="I47" s="117">
        <f t="shared" si="3"/>
        <v>0</v>
      </c>
      <c r="J47" s="117"/>
    </row>
    <row r="48" spans="1:10" ht="12.75" customHeight="1">
      <c r="A48" s="36" t="s">
        <v>396</v>
      </c>
      <c r="B48" s="32" t="s">
        <v>397</v>
      </c>
      <c r="C48" s="30"/>
      <c r="D48" s="30">
        <v>0</v>
      </c>
      <c r="E48" s="30">
        <v>2</v>
      </c>
      <c r="F48" s="30">
        <v>9</v>
      </c>
      <c r="G48" s="117"/>
      <c r="H48" s="117"/>
      <c r="I48" s="117">
        <f t="shared" si="3"/>
        <v>0</v>
      </c>
      <c r="J48" s="117"/>
    </row>
    <row r="49" spans="1:10" ht="12.75" customHeight="1">
      <c r="A49" s="36" t="s">
        <v>398</v>
      </c>
      <c r="B49" s="31" t="s">
        <v>82</v>
      </c>
      <c r="C49" s="30"/>
      <c r="D49" s="30">
        <v>0</v>
      </c>
      <c r="E49" s="30">
        <v>3</v>
      </c>
      <c r="F49" s="30">
        <v>0</v>
      </c>
      <c r="G49" s="117"/>
      <c r="H49" s="117"/>
      <c r="I49" s="117"/>
      <c r="J49" s="117"/>
    </row>
    <row r="50" spans="1:10" ht="12.75" customHeight="1">
      <c r="A50" s="36" t="s">
        <v>399</v>
      </c>
      <c r="B50" s="32" t="s">
        <v>400</v>
      </c>
      <c r="C50" s="30"/>
      <c r="D50" s="30">
        <v>0</v>
      </c>
      <c r="E50" s="30">
        <v>3</v>
      </c>
      <c r="F50" s="30">
        <v>1</v>
      </c>
      <c r="G50" s="117"/>
      <c r="H50" s="117"/>
      <c r="I50" s="117">
        <f t="shared" si="3"/>
        <v>0</v>
      </c>
      <c r="J50" s="117"/>
    </row>
    <row r="51" spans="1:10" ht="12.75" customHeight="1">
      <c r="A51" s="30" t="s">
        <v>401</v>
      </c>
      <c r="B51" s="32" t="s">
        <v>402</v>
      </c>
      <c r="C51" s="30"/>
      <c r="D51" s="30">
        <v>0</v>
      </c>
      <c r="E51" s="30">
        <v>3</v>
      </c>
      <c r="F51" s="30">
        <v>2</v>
      </c>
      <c r="G51" s="117"/>
      <c r="H51" s="117"/>
      <c r="I51" s="117">
        <f t="shared" si="3"/>
        <v>0</v>
      </c>
      <c r="J51" s="117"/>
    </row>
    <row r="52" spans="1:10" ht="12.75" customHeight="1">
      <c r="A52" s="30" t="s">
        <v>403</v>
      </c>
      <c r="B52" s="31" t="s">
        <v>83</v>
      </c>
      <c r="C52" s="30"/>
      <c r="D52" s="30">
        <v>0</v>
      </c>
      <c r="E52" s="30">
        <v>3</v>
      </c>
      <c r="F52" s="30">
        <v>3</v>
      </c>
      <c r="G52" s="133">
        <f>[1]B.Stanja!$AA$59</f>
        <v>65967</v>
      </c>
      <c r="H52" s="133"/>
      <c r="I52" s="117">
        <f t="shared" si="3"/>
        <v>65967</v>
      </c>
      <c r="J52" s="145">
        <v>87956</v>
      </c>
    </row>
    <row r="53" spans="1:10" ht="12.75" customHeight="1">
      <c r="A53" s="36" t="s">
        <v>404</v>
      </c>
      <c r="B53" s="31" t="s">
        <v>405</v>
      </c>
      <c r="C53" s="30"/>
      <c r="D53" s="30">
        <v>0</v>
      </c>
      <c r="E53" s="30">
        <v>3</v>
      </c>
      <c r="F53" s="30">
        <v>4</v>
      </c>
      <c r="G53" s="117"/>
      <c r="H53" s="117"/>
      <c r="I53" s="117"/>
      <c r="J53" s="117"/>
    </row>
    <row r="54" spans="1:10" ht="12.75" customHeight="1">
      <c r="A54" s="30"/>
      <c r="B54" s="31" t="s">
        <v>84</v>
      </c>
      <c r="C54" s="30"/>
      <c r="D54" s="30">
        <v>0</v>
      </c>
      <c r="E54" s="30">
        <v>3</v>
      </c>
      <c r="F54" s="30">
        <v>5</v>
      </c>
      <c r="G54" s="117">
        <f>G55+G62</f>
        <v>10256412</v>
      </c>
      <c r="H54" s="117">
        <f>H55+H62</f>
        <v>4425</v>
      </c>
      <c r="I54" s="117">
        <f>I55+I62</f>
        <v>10251987</v>
      </c>
      <c r="J54" s="117">
        <f>J55+J62</f>
        <v>9941399</v>
      </c>
    </row>
    <row r="55" spans="1:10" ht="12.75" customHeight="1">
      <c r="A55" s="30" t="s">
        <v>406</v>
      </c>
      <c r="B55" s="31" t="s">
        <v>85</v>
      </c>
      <c r="C55" s="30"/>
      <c r="D55" s="30">
        <v>0</v>
      </c>
      <c r="E55" s="30">
        <v>3</v>
      </c>
      <c r="F55" s="30">
        <v>6</v>
      </c>
      <c r="G55" s="117">
        <f>SUM(G56:G61)</f>
        <v>7873694</v>
      </c>
      <c r="H55" s="117">
        <f>SUM(H56:H61)</f>
        <v>0</v>
      </c>
      <c r="I55" s="117">
        <f>SUM(I56:I61)</f>
        <v>7873694</v>
      </c>
      <c r="J55" s="117">
        <f>SUM(J56:J61)</f>
        <v>7567431</v>
      </c>
    </row>
    <row r="56" spans="1:10" ht="12.75" customHeight="1">
      <c r="A56" s="30">
        <v>10</v>
      </c>
      <c r="B56" s="32" t="s">
        <v>407</v>
      </c>
      <c r="C56" s="30"/>
      <c r="D56" s="30">
        <v>0</v>
      </c>
      <c r="E56" s="30">
        <v>3</v>
      </c>
      <c r="F56" s="30">
        <v>7</v>
      </c>
      <c r="G56" s="131">
        <f>[1]B.Stanja!$AA$63</f>
        <v>2992769</v>
      </c>
      <c r="H56" s="133">
        <f>[1]B.Stanja!$AH$63</f>
        <v>0</v>
      </c>
      <c r="I56" s="117">
        <f t="shared" ref="I56:I61" si="4">G56-H56</f>
        <v>2992769</v>
      </c>
      <c r="J56" s="145">
        <f>[2]B.Stanja!$AV$63</f>
        <v>2814539</v>
      </c>
    </row>
    <row r="57" spans="1:10" ht="12.75" customHeight="1">
      <c r="A57" s="30">
        <v>11</v>
      </c>
      <c r="B57" s="32" t="s">
        <v>408</v>
      </c>
      <c r="C57" s="30"/>
      <c r="D57" s="30">
        <v>0</v>
      </c>
      <c r="E57" s="30">
        <v>3</v>
      </c>
      <c r="F57" s="30">
        <v>8</v>
      </c>
      <c r="G57" s="131">
        <f>[1]B.Stanja!$AA$64</f>
        <v>3382058</v>
      </c>
      <c r="H57" s="133">
        <f>[1]B.Stanja!$AH$64</f>
        <v>0</v>
      </c>
      <c r="I57" s="117">
        <f t="shared" si="4"/>
        <v>3382058</v>
      </c>
      <c r="J57" s="145">
        <f>[2]B.Stanja!$AV$64</f>
        <v>3268754</v>
      </c>
    </row>
    <row r="58" spans="1:10" ht="12.75" customHeight="1">
      <c r="A58" s="30">
        <v>12</v>
      </c>
      <c r="B58" s="32" t="s">
        <v>409</v>
      </c>
      <c r="C58" s="30"/>
      <c r="D58" s="30">
        <v>0</v>
      </c>
      <c r="E58" s="30">
        <v>3</v>
      </c>
      <c r="F58" s="30">
        <v>9</v>
      </c>
      <c r="G58" s="131">
        <f>[1]B.Stanja!$AA$65</f>
        <v>1462720</v>
      </c>
      <c r="H58" s="133">
        <f>[1]B.Stanja!$AH$65</f>
        <v>0</v>
      </c>
      <c r="I58" s="117">
        <f t="shared" si="4"/>
        <v>1462720</v>
      </c>
      <c r="J58" s="145">
        <f>[2]B.Stanja!$AV$65</f>
        <v>1415059</v>
      </c>
    </row>
    <row r="59" spans="1:10">
      <c r="A59" s="30">
        <v>13</v>
      </c>
      <c r="B59" s="32" t="s">
        <v>410</v>
      </c>
      <c r="C59" s="30"/>
      <c r="D59" s="30">
        <v>0</v>
      </c>
      <c r="E59" s="30">
        <v>4</v>
      </c>
      <c r="F59" s="30">
        <v>0</v>
      </c>
      <c r="G59" s="131">
        <f>[1]B.Stanja!$AA$66</f>
        <v>7076</v>
      </c>
      <c r="H59" s="133">
        <f>[1]B.Stanja!$AH$66</f>
        <v>0</v>
      </c>
      <c r="I59" s="117">
        <f t="shared" si="4"/>
        <v>7076</v>
      </c>
      <c r="J59" s="145">
        <f>[2]B.Stanja!$AV$66</f>
        <v>7076</v>
      </c>
    </row>
    <row r="60" spans="1:10" ht="12.75" customHeight="1">
      <c r="A60" s="30">
        <v>14</v>
      </c>
      <c r="B60" s="32" t="s">
        <v>411</v>
      </c>
      <c r="C60" s="30"/>
      <c r="D60" s="30">
        <v>0</v>
      </c>
      <c r="E60" s="30">
        <v>4</v>
      </c>
      <c r="F60" s="30">
        <v>1</v>
      </c>
      <c r="G60" s="131">
        <f>[1]B.Stanja!$AA$67</f>
        <v>0</v>
      </c>
      <c r="H60" s="133">
        <f>[1]B.Stanja!$AH$67</f>
        <v>0</v>
      </c>
      <c r="I60" s="117">
        <f t="shared" si="4"/>
        <v>0</v>
      </c>
      <c r="J60" s="145">
        <f>[2]B.Stanja!$AV$67</f>
        <v>0</v>
      </c>
    </row>
    <row r="61" spans="1:10">
      <c r="A61" s="30">
        <v>15</v>
      </c>
      <c r="B61" s="32" t="s">
        <v>412</v>
      </c>
      <c r="C61" s="30"/>
      <c r="D61" s="30">
        <v>0</v>
      </c>
      <c r="E61" s="30">
        <v>4</v>
      </c>
      <c r="F61" s="30">
        <v>2</v>
      </c>
      <c r="G61" s="131">
        <f>[1]B.Stanja!$AA$68</f>
        <v>29071</v>
      </c>
      <c r="H61" s="133">
        <f>[1]B.Stanja!$AH$68</f>
        <v>0</v>
      </c>
      <c r="I61" s="117">
        <f t="shared" si="4"/>
        <v>29071</v>
      </c>
      <c r="J61" s="145">
        <f>[2]B.Stanja!$AV$68</f>
        <v>62003</v>
      </c>
    </row>
    <row r="62" spans="1:10" ht="27" customHeight="1">
      <c r="A62" s="30"/>
      <c r="B62" s="31" t="s">
        <v>86</v>
      </c>
      <c r="C62" s="30"/>
      <c r="D62" s="30">
        <v>0</v>
      </c>
      <c r="E62" s="30">
        <v>4</v>
      </c>
      <c r="F62" s="30">
        <v>3</v>
      </c>
      <c r="G62" s="117">
        <f t="shared" ref="G62:I62" si="5">G63+G66+G72+G80+G81</f>
        <v>2382718</v>
      </c>
      <c r="H62" s="117">
        <f t="shared" si="5"/>
        <v>4425</v>
      </c>
      <c r="I62" s="117">
        <f t="shared" si="5"/>
        <v>2378293</v>
      </c>
      <c r="J62" s="117">
        <f>J63+J66+J72+J80+J81</f>
        <v>2373968</v>
      </c>
    </row>
    <row r="63" spans="1:10" ht="12.75" customHeight="1">
      <c r="A63" s="30">
        <v>20</v>
      </c>
      <c r="B63" s="32" t="s">
        <v>413</v>
      </c>
      <c r="C63" s="30"/>
      <c r="D63" s="30">
        <v>0</v>
      </c>
      <c r="E63" s="30">
        <v>4</v>
      </c>
      <c r="F63" s="30">
        <v>4</v>
      </c>
      <c r="G63" s="117">
        <f t="shared" ref="G63:I63" si="6">G64+G65</f>
        <v>35556</v>
      </c>
      <c r="H63" s="117">
        <f t="shared" si="6"/>
        <v>0</v>
      </c>
      <c r="I63" s="117">
        <f t="shared" si="6"/>
        <v>35556</v>
      </c>
      <c r="J63" s="117">
        <f>J64+J65</f>
        <v>116475</v>
      </c>
    </row>
    <row r="64" spans="1:10">
      <c r="A64" s="4" t="s">
        <v>414</v>
      </c>
      <c r="B64" s="32" t="s">
        <v>415</v>
      </c>
      <c r="C64" s="30"/>
      <c r="D64" s="30">
        <v>0</v>
      </c>
      <c r="E64" s="30">
        <v>4</v>
      </c>
      <c r="F64" s="30">
        <v>5</v>
      </c>
      <c r="G64" s="131">
        <f>[1]B.Stanja!$AA$71</f>
        <v>35556</v>
      </c>
      <c r="H64" s="133"/>
      <c r="I64" s="117">
        <f t="shared" ref="I64:I65" si="7">G64-H64</f>
        <v>35556</v>
      </c>
      <c r="J64" s="145">
        <f>[2]B.Stanja!$AV$71</f>
        <v>116475</v>
      </c>
    </row>
    <row r="65" spans="1:10" ht="12.75" customHeight="1">
      <c r="A65" s="30">
        <v>207</v>
      </c>
      <c r="B65" s="32" t="s">
        <v>416</v>
      </c>
      <c r="C65" s="30"/>
      <c r="D65" s="30">
        <v>0</v>
      </c>
      <c r="E65" s="30">
        <v>4</v>
      </c>
      <c r="F65" s="30">
        <v>6</v>
      </c>
      <c r="G65" s="131"/>
      <c r="H65" s="133"/>
      <c r="I65" s="117">
        <f t="shared" si="7"/>
        <v>0</v>
      </c>
      <c r="J65" s="145">
        <f>[2]B.Stanja!$AV$72</f>
        <v>0</v>
      </c>
    </row>
    <row r="66" spans="1:10" ht="12.75" customHeight="1">
      <c r="A66" s="30" t="s">
        <v>417</v>
      </c>
      <c r="B66" s="32" t="s">
        <v>418</v>
      </c>
      <c r="C66" s="30"/>
      <c r="D66" s="30">
        <v>0</v>
      </c>
      <c r="E66" s="30">
        <v>4</v>
      </c>
      <c r="F66" s="30">
        <v>7</v>
      </c>
      <c r="G66" s="117">
        <f t="shared" ref="G66:I66" si="8">SUM(G67:G71)</f>
        <v>1978971</v>
      </c>
      <c r="H66" s="117">
        <f t="shared" si="8"/>
        <v>4425</v>
      </c>
      <c r="I66" s="117">
        <f t="shared" si="8"/>
        <v>1974546</v>
      </c>
      <c r="J66" s="117">
        <f>SUM(J67:J71)</f>
        <v>1695125</v>
      </c>
    </row>
    <row r="67" spans="1:10" ht="12.75" customHeight="1">
      <c r="A67" s="30">
        <v>210</v>
      </c>
      <c r="B67" s="32" t="s">
        <v>419</v>
      </c>
      <c r="C67" s="30"/>
      <c r="D67" s="30">
        <v>0</v>
      </c>
      <c r="E67" s="30">
        <v>4</v>
      </c>
      <c r="F67" s="30">
        <v>8</v>
      </c>
      <c r="G67" s="131">
        <v>0</v>
      </c>
      <c r="H67" s="132">
        <v>0</v>
      </c>
      <c r="I67" s="117">
        <f t="shared" ref="I67:I82" si="9">G67-H67</f>
        <v>0</v>
      </c>
      <c r="J67" s="145">
        <v>0</v>
      </c>
    </row>
    <row r="68" spans="1:10" ht="12.75" customHeight="1">
      <c r="A68" s="30">
        <v>211</v>
      </c>
      <c r="B68" s="32" t="s">
        <v>420</v>
      </c>
      <c r="C68" s="30"/>
      <c r="D68" s="30">
        <v>0</v>
      </c>
      <c r="E68" s="30">
        <v>4</v>
      </c>
      <c r="F68" s="30">
        <v>9</v>
      </c>
      <c r="G68" s="131">
        <v>189915</v>
      </c>
      <c r="H68" s="132">
        <v>4425</v>
      </c>
      <c r="I68" s="117">
        <f t="shared" si="9"/>
        <v>185490</v>
      </c>
      <c r="J68" s="145">
        <v>207211</v>
      </c>
    </row>
    <row r="69" spans="1:10" ht="12.75" customHeight="1">
      <c r="A69" s="30">
        <v>212</v>
      </c>
      <c r="B69" s="32" t="s">
        <v>421</v>
      </c>
      <c r="C69" s="30"/>
      <c r="D69" s="30">
        <v>0</v>
      </c>
      <c r="E69" s="30">
        <v>5</v>
      </c>
      <c r="F69" s="30">
        <v>0</v>
      </c>
      <c r="G69" s="131">
        <v>1781774</v>
      </c>
      <c r="H69" s="132">
        <v>0</v>
      </c>
      <c r="I69" s="117">
        <f t="shared" si="9"/>
        <v>1781774</v>
      </c>
      <c r="J69" s="145">
        <v>1479102</v>
      </c>
    </row>
    <row r="70" spans="1:10" ht="12.75" customHeight="1">
      <c r="A70" s="30">
        <v>22</v>
      </c>
      <c r="B70" s="32" t="s">
        <v>422</v>
      </c>
      <c r="C70" s="30"/>
      <c r="D70" s="30">
        <v>0</v>
      </c>
      <c r="E70" s="30">
        <v>5</v>
      </c>
      <c r="F70" s="30">
        <v>1</v>
      </c>
      <c r="G70" s="131">
        <v>0</v>
      </c>
      <c r="H70" s="132">
        <v>0</v>
      </c>
      <c r="I70" s="117">
        <f t="shared" si="9"/>
        <v>0</v>
      </c>
      <c r="J70" s="145">
        <v>0</v>
      </c>
    </row>
    <row r="71" spans="1:10" ht="12.75" customHeight="1">
      <c r="A71" s="30">
        <v>23</v>
      </c>
      <c r="B71" s="32" t="s">
        <v>423</v>
      </c>
      <c r="C71" s="30"/>
      <c r="D71" s="30">
        <v>0</v>
      </c>
      <c r="E71" s="30">
        <v>5</v>
      </c>
      <c r="F71" s="30">
        <v>2</v>
      </c>
      <c r="G71" s="131">
        <v>7282</v>
      </c>
      <c r="H71" s="132">
        <v>0</v>
      </c>
      <c r="I71" s="117">
        <f t="shared" si="9"/>
        <v>7282</v>
      </c>
      <c r="J71" s="145">
        <v>8812</v>
      </c>
    </row>
    <row r="72" spans="1:10" ht="12.75" customHeight="1">
      <c r="A72" s="30">
        <v>24</v>
      </c>
      <c r="B72" s="32" t="s">
        <v>424</v>
      </c>
      <c r="C72" s="30"/>
      <c r="D72" s="30">
        <v>0</v>
      </c>
      <c r="E72" s="30">
        <v>5</v>
      </c>
      <c r="F72" s="30">
        <v>3</v>
      </c>
      <c r="G72" s="117"/>
      <c r="H72" s="117"/>
      <c r="I72" s="117">
        <f t="shared" si="9"/>
        <v>0</v>
      </c>
      <c r="J72" s="117"/>
    </row>
    <row r="73" spans="1:10" ht="12.75" customHeight="1">
      <c r="A73" s="30">
        <v>240</v>
      </c>
      <c r="B73" s="32" t="s">
        <v>425</v>
      </c>
      <c r="C73" s="30"/>
      <c r="D73" s="30">
        <v>0</v>
      </c>
      <c r="E73" s="30">
        <v>5</v>
      </c>
      <c r="F73" s="30">
        <v>4</v>
      </c>
      <c r="G73" s="117"/>
      <c r="H73" s="117"/>
      <c r="I73" s="117">
        <f t="shared" si="9"/>
        <v>0</v>
      </c>
      <c r="J73" s="117"/>
    </row>
    <row r="74" spans="1:10" ht="12.75" customHeight="1">
      <c r="A74" s="30">
        <v>241</v>
      </c>
      <c r="B74" s="32" t="s">
        <v>426</v>
      </c>
      <c r="C74" s="30"/>
      <c r="D74" s="30">
        <v>0</v>
      </c>
      <c r="E74" s="30">
        <v>5</v>
      </c>
      <c r="F74" s="30">
        <v>5</v>
      </c>
      <c r="G74" s="117"/>
      <c r="H74" s="117"/>
      <c r="I74" s="117">
        <f t="shared" si="9"/>
        <v>0</v>
      </c>
      <c r="J74" s="117"/>
    </row>
    <row r="75" spans="1:10" ht="12.75" customHeight="1">
      <c r="A75" s="30">
        <v>242</v>
      </c>
      <c r="B75" s="32" t="s">
        <v>427</v>
      </c>
      <c r="C75" s="30"/>
      <c r="D75" s="30">
        <v>0</v>
      </c>
      <c r="E75" s="30">
        <v>5</v>
      </c>
      <c r="F75" s="30">
        <v>6</v>
      </c>
      <c r="G75" s="117"/>
      <c r="H75" s="117"/>
      <c r="I75" s="117">
        <f t="shared" si="9"/>
        <v>0</v>
      </c>
      <c r="J75" s="117"/>
    </row>
    <row r="76" spans="1:10" ht="12.75" customHeight="1">
      <c r="A76" s="30" t="s">
        <v>428</v>
      </c>
      <c r="B76" s="32" t="s">
        <v>429</v>
      </c>
      <c r="C76" s="30"/>
      <c r="D76" s="30">
        <v>0</v>
      </c>
      <c r="E76" s="30">
        <v>5</v>
      </c>
      <c r="F76" s="30">
        <v>7</v>
      </c>
      <c r="G76" s="117"/>
      <c r="H76" s="117"/>
      <c r="I76" s="117">
        <f t="shared" si="9"/>
        <v>0</v>
      </c>
      <c r="J76" s="117"/>
    </row>
    <row r="77" spans="1:10" ht="12.75" customHeight="1">
      <c r="A77" s="30">
        <v>245</v>
      </c>
      <c r="B77" s="32" t="s">
        <v>430</v>
      </c>
      <c r="C77" s="30"/>
      <c r="D77" s="30">
        <v>0</v>
      </c>
      <c r="E77" s="30">
        <v>5</v>
      </c>
      <c r="F77" s="30">
        <v>8</v>
      </c>
      <c r="G77" s="117"/>
      <c r="H77" s="117"/>
      <c r="I77" s="117">
        <f t="shared" si="9"/>
        <v>0</v>
      </c>
      <c r="J77" s="117"/>
    </row>
    <row r="78" spans="1:10" ht="12.75" customHeight="1">
      <c r="A78" s="30">
        <v>246</v>
      </c>
      <c r="B78" s="32" t="s">
        <v>431</v>
      </c>
      <c r="C78" s="30"/>
      <c r="D78" s="30">
        <v>0</v>
      </c>
      <c r="E78" s="30">
        <v>5</v>
      </c>
      <c r="F78" s="30">
        <v>9</v>
      </c>
      <c r="G78" s="117"/>
      <c r="H78" s="117"/>
      <c r="I78" s="117">
        <f t="shared" si="9"/>
        <v>0</v>
      </c>
      <c r="J78" s="117"/>
    </row>
    <row r="79" spans="1:10" ht="12.75" customHeight="1">
      <c r="A79" s="30">
        <v>248</v>
      </c>
      <c r="B79" s="32" t="s">
        <v>432</v>
      </c>
      <c r="C79" s="30"/>
      <c r="D79" s="30">
        <v>0</v>
      </c>
      <c r="E79" s="30">
        <v>6</v>
      </c>
      <c r="F79" s="30">
        <v>0</v>
      </c>
      <c r="G79" s="117"/>
      <c r="H79" s="117"/>
      <c r="I79" s="117">
        <f t="shared" si="9"/>
        <v>0</v>
      </c>
      <c r="J79" s="117"/>
    </row>
    <row r="80" spans="1:10" ht="12.75" customHeight="1">
      <c r="A80" s="30">
        <v>27</v>
      </c>
      <c r="B80" s="32" t="s">
        <v>433</v>
      </c>
      <c r="C80" s="30"/>
      <c r="D80" s="30">
        <v>0</v>
      </c>
      <c r="E80" s="30">
        <v>6</v>
      </c>
      <c r="F80" s="30">
        <v>1</v>
      </c>
      <c r="G80" s="131">
        <v>368191</v>
      </c>
      <c r="H80" s="117"/>
      <c r="I80" s="117">
        <f t="shared" si="9"/>
        <v>368191</v>
      </c>
      <c r="J80" s="117">
        <v>562368</v>
      </c>
    </row>
    <row r="81" spans="1:10" ht="12.75" customHeight="1">
      <c r="A81" s="30" t="s">
        <v>434</v>
      </c>
      <c r="B81" s="32" t="s">
        <v>435</v>
      </c>
      <c r="C81" s="30"/>
      <c r="D81" s="30">
        <v>0</v>
      </c>
      <c r="E81" s="30">
        <v>6</v>
      </c>
      <c r="F81" s="30">
        <v>2</v>
      </c>
      <c r="G81" s="117"/>
      <c r="H81" s="117"/>
      <c r="I81" s="117">
        <f t="shared" si="9"/>
        <v>0</v>
      </c>
      <c r="J81" s="117">
        <v>0</v>
      </c>
    </row>
    <row r="82" spans="1:10" ht="12.75" customHeight="1">
      <c r="A82" s="30">
        <v>288</v>
      </c>
      <c r="B82" s="31" t="s">
        <v>436</v>
      </c>
      <c r="C82" s="30"/>
      <c r="D82" s="30">
        <v>0</v>
      </c>
      <c r="E82" s="30">
        <v>6</v>
      </c>
      <c r="F82" s="30">
        <v>3</v>
      </c>
      <c r="G82" s="117">
        <v>2662</v>
      </c>
      <c r="H82" s="117"/>
      <c r="I82" s="117">
        <f t="shared" si="9"/>
        <v>2662</v>
      </c>
      <c r="J82" s="117">
        <v>2662</v>
      </c>
    </row>
    <row r="83" spans="1:10" ht="12.75" customHeight="1">
      <c r="A83" s="30">
        <v>290</v>
      </c>
      <c r="B83" s="31" t="s">
        <v>437</v>
      </c>
      <c r="C83" s="30"/>
      <c r="D83" s="30">
        <v>0</v>
      </c>
      <c r="E83" s="30">
        <v>6</v>
      </c>
      <c r="F83" s="30">
        <v>4</v>
      </c>
      <c r="G83" s="117"/>
      <c r="H83" s="117"/>
      <c r="I83" s="117"/>
      <c r="J83" s="117"/>
    </row>
    <row r="84" spans="1:10" ht="12.75" customHeight="1">
      <c r="A84" s="30"/>
      <c r="B84" s="31" t="s">
        <v>87</v>
      </c>
      <c r="C84" s="30"/>
      <c r="D84" s="30">
        <v>0</v>
      </c>
      <c r="E84" s="30">
        <v>6</v>
      </c>
      <c r="F84" s="30">
        <v>5</v>
      </c>
      <c r="G84" s="117">
        <f t="shared" ref="G84:I84" si="10">SUM(G20+G54+G82+G83)</f>
        <v>101170343</v>
      </c>
      <c r="H84" s="117">
        <f t="shared" si="10"/>
        <v>72824948</v>
      </c>
      <c r="I84" s="117">
        <f t="shared" si="10"/>
        <v>28345395</v>
      </c>
      <c r="J84" s="117">
        <f>SUM(J20+J54+J82+J83)</f>
        <v>27426531</v>
      </c>
    </row>
    <row r="85" spans="1:10" ht="12.75" customHeight="1">
      <c r="A85" s="30">
        <v>88</v>
      </c>
      <c r="B85" s="32" t="s">
        <v>438</v>
      </c>
      <c r="C85" s="30"/>
      <c r="D85" s="30">
        <v>0</v>
      </c>
      <c r="E85" s="30">
        <v>6</v>
      </c>
      <c r="F85" s="30">
        <v>6</v>
      </c>
      <c r="G85" s="131">
        <v>665252</v>
      </c>
      <c r="H85" s="133">
        <f>[1]B.Stanja!AD101</f>
        <v>0</v>
      </c>
      <c r="I85" s="117">
        <f t="shared" ref="I85" si="11">G85-H85</f>
        <v>665252</v>
      </c>
      <c r="J85" s="131">
        <v>907497</v>
      </c>
    </row>
    <row r="86" spans="1:10" ht="12.75" customHeight="1">
      <c r="A86" s="30"/>
      <c r="B86" s="32" t="s">
        <v>439</v>
      </c>
      <c r="C86" s="30"/>
      <c r="D86" s="30">
        <v>0</v>
      </c>
      <c r="E86" s="30">
        <v>6</v>
      </c>
      <c r="F86" s="30">
        <v>7</v>
      </c>
      <c r="G86" s="117">
        <f t="shared" ref="G86:I86" si="12">SUM(G84:G85)</f>
        <v>101835595</v>
      </c>
      <c r="H86" s="117">
        <f t="shared" si="12"/>
        <v>72824948</v>
      </c>
      <c r="I86" s="117">
        <f t="shared" si="12"/>
        <v>29010647</v>
      </c>
      <c r="J86" s="117">
        <f>SUM(J84:J85)</f>
        <v>28334028</v>
      </c>
    </row>
    <row r="87" spans="1:10" ht="12.75" customHeight="1">
      <c r="A87" s="30"/>
      <c r="B87" s="32"/>
      <c r="C87" s="30"/>
      <c r="D87" s="30"/>
      <c r="E87" s="30"/>
      <c r="F87" s="30"/>
      <c r="G87" s="118"/>
      <c r="H87" s="118"/>
      <c r="I87" s="118"/>
      <c r="J87" s="118"/>
    </row>
    <row r="88" spans="1:10" ht="13.5" customHeight="1">
      <c r="A88" s="30"/>
      <c r="B88" s="37" t="s">
        <v>161</v>
      </c>
      <c r="C88" s="30"/>
      <c r="D88" s="176"/>
      <c r="E88" s="176"/>
      <c r="F88" s="176"/>
      <c r="G88" s="220" t="s">
        <v>506</v>
      </c>
      <c r="H88" s="220"/>
      <c r="I88" s="220"/>
      <c r="J88" s="97" t="s">
        <v>507</v>
      </c>
    </row>
    <row r="89" spans="1:10" ht="13.5">
      <c r="A89" s="38">
        <v>1</v>
      </c>
      <c r="B89" s="38">
        <v>2</v>
      </c>
      <c r="C89" s="38">
        <v>3</v>
      </c>
      <c r="D89" s="221">
        <v>4</v>
      </c>
      <c r="E89" s="222"/>
      <c r="F89" s="223"/>
      <c r="G89" s="220">
        <v>5</v>
      </c>
      <c r="H89" s="220"/>
      <c r="I89" s="220"/>
      <c r="J89" s="97">
        <v>6</v>
      </c>
    </row>
    <row r="90" spans="1:10" ht="26.25">
      <c r="A90" s="30"/>
      <c r="B90" s="37" t="s">
        <v>88</v>
      </c>
      <c r="C90" s="30"/>
      <c r="D90" s="30">
        <v>1</v>
      </c>
      <c r="E90" s="30">
        <v>0</v>
      </c>
      <c r="F90" s="30">
        <v>1</v>
      </c>
      <c r="G90" s="117"/>
      <c r="H90" s="117">
        <f>SUM(H91-H98+H99+H100+H103+H104-H105+H106-H111-H116)</f>
        <v>17765563</v>
      </c>
      <c r="I90" s="119"/>
      <c r="J90" s="117">
        <f>SUM(J91-J98+J99+J100+J103+J104-J105+J106-J111-J116)</f>
        <v>18494216</v>
      </c>
    </row>
    <row r="91" spans="1:10" ht="13.5">
      <c r="A91" s="30">
        <v>30</v>
      </c>
      <c r="B91" s="37" t="s">
        <v>89</v>
      </c>
      <c r="C91" s="30"/>
      <c r="D91" s="30">
        <v>1</v>
      </c>
      <c r="E91" s="30">
        <v>0</v>
      </c>
      <c r="F91" s="30">
        <v>2</v>
      </c>
      <c r="G91" s="117"/>
      <c r="H91" s="117">
        <f>H92+H93+H94+H95</f>
        <v>18768600</v>
      </c>
      <c r="I91" s="119"/>
      <c r="J91" s="117">
        <f>J92+J93+J94+J95</f>
        <v>18768600</v>
      </c>
    </row>
    <row r="92" spans="1:10">
      <c r="A92" s="30">
        <v>300</v>
      </c>
      <c r="B92" s="4" t="s">
        <v>440</v>
      </c>
      <c r="C92" s="30"/>
      <c r="D92" s="30">
        <v>1</v>
      </c>
      <c r="E92" s="30">
        <v>0</v>
      </c>
      <c r="F92" s="30">
        <v>3</v>
      </c>
      <c r="G92" s="117"/>
      <c r="H92" s="117">
        <v>18768600</v>
      </c>
      <c r="I92" s="119"/>
      <c r="J92" s="117">
        <v>18768600</v>
      </c>
    </row>
    <row r="93" spans="1:10" ht="25.5">
      <c r="A93" s="30">
        <v>302</v>
      </c>
      <c r="B93" s="4" t="s">
        <v>441</v>
      </c>
      <c r="C93" s="30"/>
      <c r="D93" s="30">
        <v>1</v>
      </c>
      <c r="E93" s="30">
        <v>0</v>
      </c>
      <c r="F93" s="30">
        <v>4</v>
      </c>
      <c r="G93" s="117"/>
      <c r="H93" s="119"/>
      <c r="I93" s="119"/>
      <c r="J93" s="117"/>
    </row>
    <row r="94" spans="1:10">
      <c r="A94" s="30">
        <v>303</v>
      </c>
      <c r="B94" s="4" t="s">
        <v>442</v>
      </c>
      <c r="C94" s="30"/>
      <c r="D94" s="30">
        <v>1</v>
      </c>
      <c r="E94" s="30">
        <v>0</v>
      </c>
      <c r="F94" s="30">
        <v>5</v>
      </c>
      <c r="G94" s="117"/>
      <c r="H94" s="119"/>
      <c r="I94" s="119"/>
      <c r="J94" s="117"/>
    </row>
    <row r="95" spans="1:10">
      <c r="A95" s="30">
        <v>304</v>
      </c>
      <c r="B95" s="4" t="s">
        <v>443</v>
      </c>
      <c r="C95" s="30"/>
      <c r="D95" s="30">
        <v>1</v>
      </c>
      <c r="E95" s="30">
        <v>0</v>
      </c>
      <c r="F95" s="30">
        <v>6</v>
      </c>
      <c r="G95" s="117"/>
      <c r="H95" s="119"/>
      <c r="I95" s="119"/>
      <c r="J95" s="117"/>
    </row>
    <row r="96" spans="1:10">
      <c r="A96" s="30">
        <v>305</v>
      </c>
      <c r="B96" s="4" t="s">
        <v>444</v>
      </c>
      <c r="C96" s="30"/>
      <c r="D96" s="30">
        <v>1</v>
      </c>
      <c r="E96" s="30">
        <v>0</v>
      </c>
      <c r="F96" s="30">
        <v>7</v>
      </c>
      <c r="G96" s="117"/>
      <c r="H96" s="119"/>
      <c r="I96" s="119"/>
      <c r="J96" s="117"/>
    </row>
    <row r="97" spans="1:10">
      <c r="A97" s="30">
        <v>309</v>
      </c>
      <c r="B97" s="4" t="s">
        <v>445</v>
      </c>
      <c r="C97" s="30"/>
      <c r="D97" s="30">
        <v>1</v>
      </c>
      <c r="E97" s="30">
        <v>0</v>
      </c>
      <c r="F97" s="30">
        <v>8</v>
      </c>
      <c r="G97" s="117"/>
      <c r="H97" s="119"/>
      <c r="I97" s="119"/>
      <c r="J97" s="117"/>
    </row>
    <row r="98" spans="1:10" ht="13.5">
      <c r="A98" s="30">
        <v>31</v>
      </c>
      <c r="B98" s="37" t="s">
        <v>446</v>
      </c>
      <c r="C98" s="30"/>
      <c r="D98" s="30">
        <v>1</v>
      </c>
      <c r="E98" s="30">
        <v>0</v>
      </c>
      <c r="F98" s="30">
        <v>9</v>
      </c>
      <c r="G98" s="117"/>
      <c r="H98" s="119"/>
      <c r="I98" s="119"/>
      <c r="J98" s="117"/>
    </row>
    <row r="99" spans="1:10" ht="13.5">
      <c r="A99" s="30">
        <v>320</v>
      </c>
      <c r="B99" s="37" t="s">
        <v>447</v>
      </c>
      <c r="C99" s="30"/>
      <c r="D99" s="30">
        <v>1</v>
      </c>
      <c r="E99" s="30">
        <v>1</v>
      </c>
      <c r="F99" s="30">
        <v>0</v>
      </c>
      <c r="G99" s="117"/>
      <c r="H99" s="119"/>
      <c r="I99" s="119"/>
      <c r="J99" s="117"/>
    </row>
    <row r="100" spans="1:10" ht="13.5">
      <c r="A100" s="30"/>
      <c r="B100" s="37" t="s">
        <v>90</v>
      </c>
      <c r="C100" s="30"/>
      <c r="D100" s="30">
        <v>1</v>
      </c>
      <c r="E100" s="30">
        <v>1</v>
      </c>
      <c r="F100" s="30">
        <v>1</v>
      </c>
      <c r="G100" s="117"/>
      <c r="H100" s="119"/>
      <c r="I100" s="119"/>
      <c r="J100" s="117">
        <f>SUM(J101+J102)</f>
        <v>222759</v>
      </c>
    </row>
    <row r="101" spans="1:10">
      <c r="A101" s="30">
        <v>321</v>
      </c>
      <c r="B101" s="4" t="s">
        <v>448</v>
      </c>
      <c r="C101" s="30"/>
      <c r="D101" s="30">
        <v>1</v>
      </c>
      <c r="E101" s="30">
        <v>1</v>
      </c>
      <c r="F101" s="30">
        <v>2</v>
      </c>
      <c r="G101" s="117"/>
      <c r="H101" s="119"/>
      <c r="I101" s="119"/>
      <c r="J101" s="123">
        <f>[2]B.Stanja!$AV$112</f>
        <v>222759</v>
      </c>
    </row>
    <row r="102" spans="1:10">
      <c r="A102" s="30">
        <v>322</v>
      </c>
      <c r="B102" s="4" t="s">
        <v>449</v>
      </c>
      <c r="C102" s="30"/>
      <c r="D102" s="30">
        <v>1</v>
      </c>
      <c r="E102" s="30">
        <v>1</v>
      </c>
      <c r="F102" s="30">
        <v>3</v>
      </c>
      <c r="G102" s="117"/>
      <c r="H102" s="119"/>
      <c r="I102" s="119"/>
      <c r="J102" s="117"/>
    </row>
    <row r="103" spans="1:10" ht="13.5">
      <c r="A103" s="30" t="s">
        <v>450</v>
      </c>
      <c r="B103" s="37" t="s">
        <v>451</v>
      </c>
      <c r="C103" s="30"/>
      <c r="D103" s="30">
        <v>1</v>
      </c>
      <c r="E103" s="30">
        <v>1</v>
      </c>
      <c r="F103" s="30">
        <v>4</v>
      </c>
      <c r="G103" s="117"/>
      <c r="H103" s="119"/>
      <c r="I103" s="119"/>
      <c r="J103" s="117"/>
    </row>
    <row r="104" spans="1:10" ht="13.5">
      <c r="A104" s="30" t="s">
        <v>450</v>
      </c>
      <c r="B104" s="37" t="s">
        <v>452</v>
      </c>
      <c r="C104" s="30"/>
      <c r="D104" s="30">
        <v>1</v>
      </c>
      <c r="E104" s="30">
        <v>1</v>
      </c>
      <c r="F104" s="30">
        <v>5</v>
      </c>
      <c r="G104" s="117"/>
      <c r="H104" s="119"/>
      <c r="I104" s="119"/>
      <c r="J104" s="117"/>
    </row>
    <row r="105" spans="1:10" ht="13.5">
      <c r="A105" s="30" t="s">
        <v>450</v>
      </c>
      <c r="B105" s="37" t="s">
        <v>453</v>
      </c>
      <c r="C105" s="30"/>
      <c r="D105" s="30">
        <v>1</v>
      </c>
      <c r="E105" s="30">
        <v>1</v>
      </c>
      <c r="F105" s="30">
        <v>6</v>
      </c>
      <c r="G105" s="117"/>
      <c r="H105" s="119"/>
      <c r="I105" s="119"/>
      <c r="J105" s="117"/>
    </row>
    <row r="106" spans="1:10" ht="13.5">
      <c r="A106" s="30">
        <v>34</v>
      </c>
      <c r="B106" s="37" t="s">
        <v>91</v>
      </c>
      <c r="C106" s="30"/>
      <c r="D106" s="30">
        <v>1</v>
      </c>
      <c r="E106" s="30">
        <v>1</v>
      </c>
      <c r="F106" s="30">
        <v>7</v>
      </c>
      <c r="G106" s="117"/>
      <c r="H106" s="119"/>
      <c r="I106" s="119"/>
      <c r="J106" s="117">
        <f>J107+J108+J109+J110</f>
        <v>324868</v>
      </c>
    </row>
    <row r="107" spans="1:10">
      <c r="A107" s="30">
        <v>340</v>
      </c>
      <c r="B107" s="4" t="s">
        <v>454</v>
      </c>
      <c r="C107" s="30"/>
      <c r="D107" s="30">
        <v>1</v>
      </c>
      <c r="E107" s="30">
        <v>1</v>
      </c>
      <c r="F107" s="30">
        <v>8</v>
      </c>
      <c r="G107" s="123"/>
      <c r="H107" s="119"/>
      <c r="I107" s="119"/>
      <c r="J107" s="123">
        <v>324868</v>
      </c>
    </row>
    <row r="108" spans="1:10">
      <c r="A108" s="30">
        <v>341</v>
      </c>
      <c r="B108" s="4" t="s">
        <v>455</v>
      </c>
      <c r="C108" s="30"/>
      <c r="D108" s="30">
        <v>1</v>
      </c>
      <c r="E108" s="30">
        <v>1</v>
      </c>
      <c r="F108" s="30">
        <v>9</v>
      </c>
      <c r="G108" s="117"/>
      <c r="H108" s="119"/>
      <c r="I108" s="119"/>
      <c r="J108" s="117"/>
    </row>
    <row r="109" spans="1:10">
      <c r="A109" s="30">
        <v>342</v>
      </c>
      <c r="B109" s="4" t="s">
        <v>456</v>
      </c>
      <c r="C109" s="30"/>
      <c r="D109" s="30">
        <v>1</v>
      </c>
      <c r="E109" s="30">
        <v>2</v>
      </c>
      <c r="F109" s="30">
        <v>0</v>
      </c>
      <c r="G109" s="117"/>
      <c r="H109" s="119"/>
      <c r="I109" s="119"/>
      <c r="J109" s="117"/>
    </row>
    <row r="110" spans="1:10">
      <c r="A110" s="30">
        <v>343</v>
      </c>
      <c r="B110" s="4" t="s">
        <v>457</v>
      </c>
      <c r="C110" s="30"/>
      <c r="D110" s="30">
        <v>1</v>
      </c>
      <c r="E110" s="30">
        <v>2</v>
      </c>
      <c r="F110" s="30">
        <v>1</v>
      </c>
      <c r="G110" s="117"/>
      <c r="H110" s="119"/>
      <c r="I110" s="119"/>
      <c r="J110" s="117"/>
    </row>
    <row r="111" spans="1:10" ht="13.5">
      <c r="A111" s="30">
        <v>35</v>
      </c>
      <c r="B111" s="37" t="s">
        <v>92</v>
      </c>
      <c r="C111" s="30"/>
      <c r="D111" s="30">
        <v>1</v>
      </c>
      <c r="E111" s="30">
        <v>2</v>
      </c>
      <c r="F111" s="30">
        <v>2</v>
      </c>
      <c r="G111" s="117"/>
      <c r="H111" s="117">
        <f>H112+H113</f>
        <v>1003037</v>
      </c>
      <c r="I111" s="119"/>
      <c r="J111" s="117">
        <f>J112+J113</f>
        <v>822011</v>
      </c>
    </row>
    <row r="112" spans="1:10">
      <c r="A112" s="30">
        <v>350</v>
      </c>
      <c r="B112" s="4" t="s">
        <v>458</v>
      </c>
      <c r="C112" s="30"/>
      <c r="D112" s="30">
        <v>1</v>
      </c>
      <c r="E112" s="30">
        <v>2</v>
      </c>
      <c r="F112" s="30">
        <v>3</v>
      </c>
      <c r="G112" s="123"/>
      <c r="H112" s="119">
        <v>274384</v>
      </c>
      <c r="I112" s="119"/>
      <c r="J112" s="117"/>
    </row>
    <row r="113" spans="1:10">
      <c r="A113" s="30">
        <v>351</v>
      </c>
      <c r="B113" s="4" t="s">
        <v>459</v>
      </c>
      <c r="C113" s="30"/>
      <c r="D113" s="30">
        <v>1</v>
      </c>
      <c r="E113" s="30">
        <v>2</v>
      </c>
      <c r="F113" s="30">
        <v>4</v>
      </c>
      <c r="G113" s="123"/>
      <c r="H113" s="119">
        <v>728653</v>
      </c>
      <c r="I113" s="119"/>
      <c r="J113" s="123">
        <v>822011</v>
      </c>
    </row>
    <row r="114" spans="1:10">
      <c r="A114" s="30">
        <v>352</v>
      </c>
      <c r="B114" s="4" t="s">
        <v>460</v>
      </c>
      <c r="C114" s="30"/>
      <c r="D114" s="30">
        <v>1</v>
      </c>
      <c r="E114" s="30">
        <v>2</v>
      </c>
      <c r="F114" s="30">
        <v>5</v>
      </c>
      <c r="G114" s="117"/>
      <c r="H114" s="119"/>
      <c r="I114" s="119"/>
      <c r="J114" s="117"/>
    </row>
    <row r="115" spans="1:10">
      <c r="A115" s="30">
        <v>353</v>
      </c>
      <c r="B115" s="4" t="s">
        <v>461</v>
      </c>
      <c r="C115" s="30"/>
      <c r="D115" s="30">
        <v>1</v>
      </c>
      <c r="E115" s="30">
        <v>2</v>
      </c>
      <c r="F115" s="30">
        <v>6</v>
      </c>
      <c r="G115" s="117"/>
      <c r="H115" s="119"/>
      <c r="I115" s="119"/>
      <c r="J115" s="117"/>
    </row>
    <row r="116" spans="1:10" ht="13.5">
      <c r="A116" s="30">
        <v>360</v>
      </c>
      <c r="B116" s="37" t="s">
        <v>462</v>
      </c>
      <c r="C116" s="30"/>
      <c r="D116" s="30">
        <v>1</v>
      </c>
      <c r="E116" s="30">
        <v>2</v>
      </c>
      <c r="F116" s="30">
        <v>7</v>
      </c>
      <c r="G116" s="117"/>
      <c r="H116" s="119"/>
      <c r="I116" s="119"/>
      <c r="J116" s="117"/>
    </row>
    <row r="117" spans="1:10" ht="13.5">
      <c r="A117" s="30" t="s">
        <v>463</v>
      </c>
      <c r="B117" s="37" t="s">
        <v>93</v>
      </c>
      <c r="C117" s="30"/>
      <c r="D117" s="30">
        <v>1</v>
      </c>
      <c r="E117" s="30">
        <v>2</v>
      </c>
      <c r="F117" s="30">
        <v>8</v>
      </c>
      <c r="G117" s="117"/>
      <c r="H117" s="117">
        <f>SUM(H118+H119)</f>
        <v>320264</v>
      </c>
      <c r="I117" s="119"/>
      <c r="J117" s="117">
        <f>SUM(J118+J119)</f>
        <v>320264</v>
      </c>
    </row>
    <row r="118" spans="1:10">
      <c r="A118" s="30" t="s">
        <v>463</v>
      </c>
      <c r="B118" s="4" t="s">
        <v>464</v>
      </c>
      <c r="C118" s="30"/>
      <c r="D118" s="30">
        <v>1</v>
      </c>
      <c r="E118" s="30">
        <v>2</v>
      </c>
      <c r="F118" s="30">
        <v>9</v>
      </c>
      <c r="G118" s="117"/>
      <c r="H118" s="123">
        <v>320264</v>
      </c>
      <c r="I118" s="119"/>
      <c r="J118" s="123">
        <v>320264</v>
      </c>
    </row>
    <row r="119" spans="1:10">
      <c r="A119" s="30" t="s">
        <v>463</v>
      </c>
      <c r="B119" s="4" t="s">
        <v>465</v>
      </c>
      <c r="C119" s="30"/>
      <c r="D119" s="30">
        <v>1</v>
      </c>
      <c r="E119" s="30">
        <v>3</v>
      </c>
      <c r="F119" s="30">
        <v>0</v>
      </c>
      <c r="G119" s="117"/>
      <c r="H119" s="119">
        <v>0</v>
      </c>
      <c r="I119" s="119"/>
      <c r="J119" s="117"/>
    </row>
    <row r="120" spans="1:10" ht="13.5">
      <c r="A120" s="30"/>
      <c r="B120" s="37" t="s">
        <v>94</v>
      </c>
      <c r="C120" s="30"/>
      <c r="D120" s="30">
        <v>1</v>
      </c>
      <c r="E120" s="30">
        <v>3</v>
      </c>
      <c r="F120" s="30">
        <v>1</v>
      </c>
      <c r="G120" s="117"/>
      <c r="H120" s="117">
        <f>SUM(H121:H127)</f>
        <v>4014108</v>
      </c>
      <c r="I120" s="119"/>
      <c r="J120" s="117">
        <f>SUM(J121:J127)</f>
        <v>3261108</v>
      </c>
    </row>
    <row r="121" spans="1:10">
      <c r="A121" s="30">
        <v>410</v>
      </c>
      <c r="B121" s="4" t="s">
        <v>466</v>
      </c>
      <c r="C121" s="30"/>
      <c r="D121" s="30">
        <v>1</v>
      </c>
      <c r="E121" s="30">
        <v>3</v>
      </c>
      <c r="F121" s="30">
        <v>2</v>
      </c>
      <c r="G121" s="117"/>
      <c r="H121" s="119"/>
      <c r="I121" s="119"/>
      <c r="J121" s="117"/>
    </row>
    <row r="122" spans="1:10">
      <c r="A122" s="30">
        <v>411</v>
      </c>
      <c r="B122" s="4" t="s">
        <v>467</v>
      </c>
      <c r="C122" s="30"/>
      <c r="D122" s="30">
        <v>1</v>
      </c>
      <c r="E122" s="30">
        <v>3</v>
      </c>
      <c r="F122" s="30">
        <v>3</v>
      </c>
      <c r="G122" s="117"/>
      <c r="H122" s="119"/>
      <c r="I122" s="119"/>
      <c r="J122" s="117"/>
    </row>
    <row r="123" spans="1:10">
      <c r="A123" s="30">
        <v>412</v>
      </c>
      <c r="B123" s="4" t="s">
        <v>468</v>
      </c>
      <c r="C123" s="30"/>
      <c r="D123" s="30">
        <v>1</v>
      </c>
      <c r="E123" s="30">
        <v>3</v>
      </c>
      <c r="F123" s="30">
        <v>4</v>
      </c>
      <c r="G123" s="117"/>
      <c r="H123" s="119"/>
      <c r="I123" s="119"/>
      <c r="J123" s="117"/>
    </row>
    <row r="124" spans="1:10">
      <c r="A124" s="30" t="s">
        <v>469</v>
      </c>
      <c r="B124" s="4" t="s">
        <v>470</v>
      </c>
      <c r="C124" s="30"/>
      <c r="D124" s="30">
        <v>1</v>
      </c>
      <c r="E124" s="30">
        <v>3</v>
      </c>
      <c r="F124" s="30">
        <v>5</v>
      </c>
      <c r="G124" s="123"/>
      <c r="H124" s="119">
        <v>4014108</v>
      </c>
      <c r="I124" s="119"/>
      <c r="J124" s="117">
        <v>3261108</v>
      </c>
    </row>
    <row r="125" spans="1:10">
      <c r="A125" s="30" t="s">
        <v>471</v>
      </c>
      <c r="B125" s="4" t="s">
        <v>472</v>
      </c>
      <c r="C125" s="30"/>
      <c r="D125" s="30">
        <v>1</v>
      </c>
      <c r="E125" s="30">
        <v>3</v>
      </c>
      <c r="F125" s="30">
        <v>6</v>
      </c>
      <c r="G125" s="117"/>
      <c r="H125" s="119"/>
      <c r="I125" s="119"/>
      <c r="J125" s="117"/>
    </row>
    <row r="126" spans="1:10" ht="25.5">
      <c r="A126" s="30">
        <v>417</v>
      </c>
      <c r="B126" s="4" t="s">
        <v>473</v>
      </c>
      <c r="C126" s="30"/>
      <c r="D126" s="30">
        <v>1</v>
      </c>
      <c r="E126" s="30">
        <v>3</v>
      </c>
      <c r="F126" s="30">
        <v>7</v>
      </c>
      <c r="G126" s="117"/>
      <c r="H126" s="119"/>
      <c r="I126" s="119"/>
      <c r="J126" s="117"/>
    </row>
    <row r="127" spans="1:10">
      <c r="A127" s="30">
        <v>419</v>
      </c>
      <c r="B127" s="4" t="s">
        <v>474</v>
      </c>
      <c r="C127" s="30"/>
      <c r="D127" s="30">
        <v>1</v>
      </c>
      <c r="E127" s="30">
        <v>3</v>
      </c>
      <c r="F127" s="30">
        <v>8</v>
      </c>
      <c r="G127" s="117"/>
      <c r="H127" s="119"/>
      <c r="I127" s="119"/>
      <c r="J127" s="117"/>
    </row>
    <row r="128" spans="1:10" ht="13.5">
      <c r="A128" s="30">
        <v>408</v>
      </c>
      <c r="B128" s="37" t="s">
        <v>475</v>
      </c>
      <c r="C128" s="30"/>
      <c r="D128" s="30">
        <v>1</v>
      </c>
      <c r="E128" s="30">
        <v>3</v>
      </c>
      <c r="F128" s="30">
        <v>9</v>
      </c>
      <c r="G128" s="117"/>
      <c r="H128" s="119"/>
      <c r="I128" s="119"/>
      <c r="J128" s="117"/>
    </row>
    <row r="129" spans="1:10" ht="26.25">
      <c r="A129" s="30"/>
      <c r="B129" s="37" t="s">
        <v>95</v>
      </c>
      <c r="C129" s="30"/>
      <c r="D129" s="30">
        <v>1</v>
      </c>
      <c r="E129" s="30">
        <v>4</v>
      </c>
      <c r="F129" s="30">
        <v>0</v>
      </c>
      <c r="G129" s="117"/>
      <c r="H129" s="117">
        <f>SUM(H130+H138+H144+H145+H149+H150+H151+H152)</f>
        <v>6245460</v>
      </c>
      <c r="I129" s="119"/>
      <c r="J129" s="117">
        <f>SUM(J130+J138+J144+J145+J149+J150+J151+J152)</f>
        <v>5350943</v>
      </c>
    </row>
    <row r="130" spans="1:10" ht="13.5">
      <c r="A130" s="30">
        <v>42</v>
      </c>
      <c r="B130" s="37" t="s">
        <v>96</v>
      </c>
      <c r="C130" s="30"/>
      <c r="D130" s="30">
        <v>1</v>
      </c>
      <c r="E130" s="30">
        <v>4</v>
      </c>
      <c r="F130" s="30">
        <v>1</v>
      </c>
      <c r="G130" s="117"/>
      <c r="H130" s="117">
        <f>SUM(H131:H137)</f>
        <v>2765237</v>
      </c>
      <c r="I130" s="119"/>
      <c r="J130" s="117">
        <f>SUM(J131:J137)</f>
        <v>2096385</v>
      </c>
    </row>
    <row r="131" spans="1:10">
      <c r="A131" s="30">
        <v>420</v>
      </c>
      <c r="B131" s="4" t="s">
        <v>476</v>
      </c>
      <c r="C131" s="30"/>
      <c r="D131" s="30">
        <v>1</v>
      </c>
      <c r="E131" s="30">
        <v>4</v>
      </c>
      <c r="F131" s="30">
        <v>2</v>
      </c>
      <c r="G131" s="117"/>
      <c r="H131" s="123">
        <v>0</v>
      </c>
      <c r="I131" s="119"/>
      <c r="J131" s="117">
        <v>0</v>
      </c>
    </row>
    <row r="132" spans="1:10">
      <c r="A132" s="30">
        <v>421</v>
      </c>
      <c r="B132" s="4" t="s">
        <v>477</v>
      </c>
      <c r="C132" s="30"/>
      <c r="D132" s="30">
        <v>1</v>
      </c>
      <c r="E132" s="30">
        <v>4</v>
      </c>
      <c r="F132" s="30">
        <v>3</v>
      </c>
      <c r="G132" s="117"/>
      <c r="H132" s="123">
        <v>0</v>
      </c>
      <c r="I132" s="119"/>
      <c r="J132" s="117">
        <v>0</v>
      </c>
    </row>
    <row r="133" spans="1:10">
      <c r="A133" s="30">
        <v>422</v>
      </c>
      <c r="B133" s="4" t="s">
        <v>478</v>
      </c>
      <c r="C133" s="30"/>
      <c r="D133" s="30">
        <v>1</v>
      </c>
      <c r="E133" s="30">
        <v>4</v>
      </c>
      <c r="F133" s="30">
        <v>4</v>
      </c>
      <c r="G133" s="117"/>
      <c r="H133" s="123">
        <v>1670000</v>
      </c>
      <c r="I133" s="119"/>
      <c r="J133" s="117">
        <v>933333</v>
      </c>
    </row>
    <row r="134" spans="1:10">
      <c r="A134" s="30">
        <v>423</v>
      </c>
      <c r="B134" s="4" t="s">
        <v>479</v>
      </c>
      <c r="C134" s="30"/>
      <c r="D134" s="30">
        <v>1</v>
      </c>
      <c r="E134" s="30">
        <v>4</v>
      </c>
      <c r="F134" s="30">
        <v>5</v>
      </c>
      <c r="G134" s="117"/>
      <c r="H134" s="123">
        <v>0</v>
      </c>
      <c r="I134" s="119"/>
      <c r="J134" s="117">
        <v>0</v>
      </c>
    </row>
    <row r="135" spans="1:10">
      <c r="A135" s="30" t="s">
        <v>480</v>
      </c>
      <c r="B135" s="4" t="s">
        <v>481</v>
      </c>
      <c r="C135" s="30"/>
      <c r="D135" s="30">
        <v>1</v>
      </c>
      <c r="E135" s="30">
        <v>4</v>
      </c>
      <c r="F135" s="30">
        <v>6</v>
      </c>
      <c r="G135" s="117"/>
      <c r="H135" s="123">
        <v>1095237</v>
      </c>
      <c r="I135" s="119"/>
      <c r="J135" s="117">
        <v>1163052</v>
      </c>
    </row>
    <row r="136" spans="1:10" ht="25.5">
      <c r="A136" s="30">
        <v>427</v>
      </c>
      <c r="B136" s="4" t="s">
        <v>482</v>
      </c>
      <c r="C136" s="30"/>
      <c r="D136" s="30">
        <v>1</v>
      </c>
      <c r="E136" s="30">
        <v>4</v>
      </c>
      <c r="F136" s="30">
        <v>7</v>
      </c>
      <c r="G136" s="117"/>
      <c r="H136" s="123">
        <v>0</v>
      </c>
      <c r="I136" s="119"/>
      <c r="J136" s="117">
        <v>0</v>
      </c>
    </row>
    <row r="137" spans="1:10">
      <c r="A137" s="30">
        <v>429</v>
      </c>
      <c r="B137" s="4" t="s">
        <v>483</v>
      </c>
      <c r="C137" s="30"/>
      <c r="D137" s="30">
        <v>1</v>
      </c>
      <c r="E137" s="30">
        <v>4</v>
      </c>
      <c r="F137" s="30">
        <v>8</v>
      </c>
      <c r="G137" s="117"/>
      <c r="H137" s="123">
        <v>0</v>
      </c>
      <c r="I137" s="119"/>
      <c r="J137" s="117">
        <v>0</v>
      </c>
    </row>
    <row r="138" spans="1:10" ht="13.5">
      <c r="A138" s="30">
        <v>43</v>
      </c>
      <c r="B138" s="37" t="s">
        <v>97</v>
      </c>
      <c r="C138" s="30"/>
      <c r="D138" s="30">
        <v>1</v>
      </c>
      <c r="E138" s="30">
        <v>4</v>
      </c>
      <c r="F138" s="30">
        <v>9</v>
      </c>
      <c r="G138" s="117"/>
      <c r="H138" s="117">
        <f>SUM(H139:H143)</f>
        <v>3025628</v>
      </c>
      <c r="I138" s="119"/>
      <c r="J138" s="117">
        <f>SUM(J139:J143)</f>
        <v>2812004</v>
      </c>
    </row>
    <row r="139" spans="1:10">
      <c r="A139" s="30">
        <v>430</v>
      </c>
      <c r="B139" s="4" t="s">
        <v>484</v>
      </c>
      <c r="C139" s="30"/>
      <c r="D139" s="30">
        <v>1</v>
      </c>
      <c r="E139" s="30">
        <v>5</v>
      </c>
      <c r="F139" s="30">
        <v>0</v>
      </c>
      <c r="G139" s="117"/>
      <c r="H139" s="123">
        <v>140738</v>
      </c>
      <c r="I139" s="119"/>
      <c r="J139" s="117">
        <v>52070</v>
      </c>
    </row>
    <row r="140" spans="1:10">
      <c r="A140" s="30">
        <v>431</v>
      </c>
      <c r="B140" s="4" t="s">
        <v>485</v>
      </c>
      <c r="C140" s="30"/>
      <c r="D140" s="30">
        <v>1</v>
      </c>
      <c r="E140" s="30">
        <v>5</v>
      </c>
      <c r="F140" s="30">
        <v>1</v>
      </c>
      <c r="G140" s="117"/>
      <c r="H140" s="123">
        <v>0</v>
      </c>
      <c r="I140" s="119"/>
      <c r="J140" s="117">
        <v>0</v>
      </c>
    </row>
    <row r="141" spans="1:10">
      <c r="A141" s="30">
        <v>432</v>
      </c>
      <c r="B141" s="4" t="s">
        <v>486</v>
      </c>
      <c r="C141" s="30"/>
      <c r="D141" s="30">
        <v>1</v>
      </c>
      <c r="E141" s="30">
        <v>5</v>
      </c>
      <c r="F141" s="30">
        <v>2</v>
      </c>
      <c r="G141" s="117"/>
      <c r="H141" s="123">
        <v>1525425</v>
      </c>
      <c r="I141" s="119"/>
      <c r="J141" s="117">
        <v>1325120</v>
      </c>
    </row>
    <row r="142" spans="1:10">
      <c r="A142" s="30">
        <v>433</v>
      </c>
      <c r="B142" s="4" t="s">
        <v>487</v>
      </c>
      <c r="C142" s="30"/>
      <c r="D142" s="30">
        <v>1</v>
      </c>
      <c r="E142" s="30">
        <v>5</v>
      </c>
      <c r="F142" s="30">
        <v>3</v>
      </c>
      <c r="G142" s="117"/>
      <c r="H142" s="123">
        <v>1358684</v>
      </c>
      <c r="I142" s="119"/>
      <c r="J142" s="117">
        <v>1431414</v>
      </c>
    </row>
    <row r="143" spans="1:10">
      <c r="A143" s="30">
        <v>439</v>
      </c>
      <c r="B143" s="4" t="s">
        <v>488</v>
      </c>
      <c r="C143" s="30"/>
      <c r="D143" s="30">
        <v>1</v>
      </c>
      <c r="E143" s="30">
        <v>5</v>
      </c>
      <c r="F143" s="30">
        <v>4</v>
      </c>
      <c r="G143" s="117"/>
      <c r="H143" s="123">
        <v>781</v>
      </c>
      <c r="I143" s="119"/>
      <c r="J143" s="117">
        <v>3400</v>
      </c>
    </row>
    <row r="144" spans="1:10" ht="13.5">
      <c r="A144" s="30">
        <v>44</v>
      </c>
      <c r="B144" s="37" t="s">
        <v>489</v>
      </c>
      <c r="C144" s="30"/>
      <c r="D144" s="30">
        <v>1</v>
      </c>
      <c r="E144" s="30">
        <v>5</v>
      </c>
      <c r="F144" s="30">
        <v>5</v>
      </c>
      <c r="G144" s="117"/>
      <c r="H144" s="119"/>
      <c r="I144" s="119"/>
      <c r="J144" s="117">
        <v>0</v>
      </c>
    </row>
    <row r="145" spans="1:10" ht="27">
      <c r="A145" s="30">
        <v>45</v>
      </c>
      <c r="B145" s="37" t="s">
        <v>98</v>
      </c>
      <c r="C145" s="30"/>
      <c r="D145" s="30">
        <v>1</v>
      </c>
      <c r="E145" s="30">
        <v>5</v>
      </c>
      <c r="F145" s="30">
        <v>6</v>
      </c>
      <c r="G145" s="117"/>
      <c r="H145" s="117">
        <f>SUM(H146:H148)</f>
        <v>346033</v>
      </c>
      <c r="I145" s="119"/>
      <c r="J145" s="117">
        <f>SUM(J146:J148)</f>
        <v>311704</v>
      </c>
    </row>
    <row r="146" spans="1:10">
      <c r="A146" s="30" t="s">
        <v>490</v>
      </c>
      <c r="B146" s="4" t="s">
        <v>491</v>
      </c>
      <c r="C146" s="30"/>
      <c r="D146" s="30">
        <v>1</v>
      </c>
      <c r="E146" s="30">
        <v>5</v>
      </c>
      <c r="F146" s="30">
        <v>7</v>
      </c>
      <c r="G146" s="117"/>
      <c r="H146" s="119">
        <v>342607</v>
      </c>
      <c r="I146" s="119"/>
      <c r="J146" s="117">
        <v>306644</v>
      </c>
    </row>
    <row r="147" spans="1:10" ht="25.5">
      <c r="A147" s="30" t="s">
        <v>492</v>
      </c>
      <c r="B147" s="4" t="s">
        <v>493</v>
      </c>
      <c r="C147" s="30"/>
      <c r="D147" s="30">
        <v>1</v>
      </c>
      <c r="E147" s="30">
        <v>5</v>
      </c>
      <c r="F147" s="30">
        <v>8</v>
      </c>
      <c r="G147" s="117"/>
      <c r="H147" s="119">
        <v>1460</v>
      </c>
      <c r="I147" s="119"/>
      <c r="J147" s="117">
        <v>2108</v>
      </c>
    </row>
    <row r="148" spans="1:10">
      <c r="A148" s="30" t="s">
        <v>494</v>
      </c>
      <c r="B148" s="4" t="s">
        <v>495</v>
      </c>
      <c r="C148" s="30"/>
      <c r="D148" s="30">
        <v>1</v>
      </c>
      <c r="E148" s="30">
        <v>5</v>
      </c>
      <c r="F148" s="30">
        <v>9</v>
      </c>
      <c r="G148" s="117"/>
      <c r="H148" s="119">
        <v>1966</v>
      </c>
      <c r="I148" s="119"/>
      <c r="J148" s="117">
        <v>2952</v>
      </c>
    </row>
    <row r="149" spans="1:10" ht="13.5">
      <c r="A149" s="30">
        <v>46</v>
      </c>
      <c r="B149" s="37" t="s">
        <v>496</v>
      </c>
      <c r="C149" s="30"/>
      <c r="D149" s="30">
        <v>1</v>
      </c>
      <c r="E149" s="30">
        <v>6</v>
      </c>
      <c r="F149" s="30">
        <v>0</v>
      </c>
      <c r="G149" s="117"/>
      <c r="H149" s="119">
        <v>62283</v>
      </c>
      <c r="I149" s="119"/>
      <c r="J149" s="117">
        <v>58523</v>
      </c>
    </row>
    <row r="150" spans="1:10" ht="13.5">
      <c r="A150" s="30">
        <v>47</v>
      </c>
      <c r="B150" s="37" t="s">
        <v>497</v>
      </c>
      <c r="C150" s="30"/>
      <c r="D150" s="30">
        <v>1</v>
      </c>
      <c r="E150" s="30">
        <v>6</v>
      </c>
      <c r="F150" s="30">
        <v>1</v>
      </c>
      <c r="G150" s="117"/>
      <c r="H150" s="119">
        <v>0</v>
      </c>
      <c r="I150" s="119"/>
      <c r="J150" s="117">
        <v>293</v>
      </c>
    </row>
    <row r="151" spans="1:10" ht="13.5">
      <c r="A151" s="30" t="s">
        <v>498</v>
      </c>
      <c r="B151" s="37" t="s">
        <v>499</v>
      </c>
      <c r="C151" s="30"/>
      <c r="D151" s="30">
        <v>1</v>
      </c>
      <c r="E151" s="30">
        <v>6</v>
      </c>
      <c r="F151" s="30">
        <v>2</v>
      </c>
      <c r="G151" s="117"/>
      <c r="H151" s="119">
        <v>46279</v>
      </c>
      <c r="I151" s="119"/>
      <c r="J151" s="117">
        <v>72034</v>
      </c>
    </row>
    <row r="152" spans="1:10" ht="13.5">
      <c r="A152" s="30">
        <v>481</v>
      </c>
      <c r="B152" s="37" t="s">
        <v>500</v>
      </c>
      <c r="C152" s="30"/>
      <c r="D152" s="30">
        <v>1</v>
      </c>
      <c r="E152" s="30">
        <v>6</v>
      </c>
      <c r="F152" s="30">
        <v>3</v>
      </c>
      <c r="G152" s="117"/>
      <c r="H152" s="119"/>
      <c r="I152" s="119"/>
      <c r="J152" s="117">
        <v>0</v>
      </c>
    </row>
    <row r="153" spans="1:10" ht="13.5">
      <c r="A153" s="30" t="s">
        <v>501</v>
      </c>
      <c r="B153" s="37" t="s">
        <v>502</v>
      </c>
      <c r="C153" s="30"/>
      <c r="D153" s="30">
        <v>1</v>
      </c>
      <c r="E153" s="30">
        <v>6</v>
      </c>
      <c r="F153" s="30">
        <v>4</v>
      </c>
      <c r="G153" s="117"/>
      <c r="H153" s="119"/>
      <c r="I153" s="119"/>
      <c r="J153" s="117">
        <v>0</v>
      </c>
    </row>
    <row r="154" spans="1:10" ht="13.5">
      <c r="A154" s="30">
        <v>495</v>
      </c>
      <c r="B154" s="37" t="s">
        <v>503</v>
      </c>
      <c r="C154" s="30"/>
      <c r="D154" s="30">
        <v>1</v>
      </c>
      <c r="E154" s="30">
        <v>6</v>
      </c>
      <c r="F154" s="30">
        <v>5</v>
      </c>
      <c r="G154" s="117"/>
      <c r="H154" s="119"/>
      <c r="I154" s="119"/>
      <c r="J154" s="117">
        <v>0</v>
      </c>
    </row>
    <row r="155" spans="1:10" ht="26.25">
      <c r="A155" s="30"/>
      <c r="B155" s="37" t="s">
        <v>99</v>
      </c>
      <c r="C155" s="30"/>
      <c r="D155" s="30">
        <v>1</v>
      </c>
      <c r="E155" s="30">
        <v>6</v>
      </c>
      <c r="F155" s="30">
        <v>6</v>
      </c>
      <c r="G155" s="117"/>
      <c r="H155" s="117">
        <f>SUM(H90+H117+H120+H128+H129+H153+H154)</f>
        <v>28345395</v>
      </c>
      <c r="I155" s="119"/>
      <c r="J155" s="117">
        <f>SUM(J90+J117+J120+J128+J129+J153+J154)</f>
        <v>27426531</v>
      </c>
    </row>
    <row r="156" spans="1:10">
      <c r="A156" s="30">
        <v>89</v>
      </c>
      <c r="B156" s="4" t="s">
        <v>504</v>
      </c>
      <c r="C156" s="30"/>
      <c r="D156" s="30">
        <v>1</v>
      </c>
      <c r="E156" s="30">
        <v>6</v>
      </c>
      <c r="F156" s="30">
        <v>7</v>
      </c>
      <c r="G156" s="117"/>
      <c r="H156" s="119">
        <v>665252</v>
      </c>
      <c r="I156" s="119"/>
      <c r="J156" s="117">
        <v>907497</v>
      </c>
    </row>
    <row r="157" spans="1:10">
      <c r="A157" s="30"/>
      <c r="B157" s="4" t="s">
        <v>505</v>
      </c>
      <c r="C157" s="30"/>
      <c r="D157" s="30">
        <v>1</v>
      </c>
      <c r="E157" s="30">
        <v>6</v>
      </c>
      <c r="F157" s="30">
        <v>8</v>
      </c>
      <c r="G157" s="117"/>
      <c r="H157" s="117">
        <f>SUM(H155:H156)</f>
        <v>29010647</v>
      </c>
      <c r="I157" s="119"/>
      <c r="J157" s="117">
        <f>SUM(J155:J156)</f>
        <v>28334028</v>
      </c>
    </row>
    <row r="158" spans="1:10">
      <c r="G158" s="124">
        <f>H157-I86</f>
        <v>0</v>
      </c>
      <c r="J158" s="124">
        <f>J157-J86</f>
        <v>0</v>
      </c>
    </row>
    <row r="160" spans="1:10" s="52" customFormat="1">
      <c r="A160" s="154" t="s">
        <v>710</v>
      </c>
      <c r="B160" s="162"/>
      <c r="C160" s="77" t="s">
        <v>654</v>
      </c>
      <c r="E160" s="63"/>
      <c r="F160" s="63"/>
      <c r="G160" s="98"/>
      <c r="H160" s="98"/>
      <c r="I160" s="85" t="s">
        <v>334</v>
      </c>
      <c r="J160" s="77"/>
    </row>
    <row r="161" spans="2:10" s="52" customFormat="1">
      <c r="B161" s="63"/>
      <c r="C161" s="77" t="s">
        <v>693</v>
      </c>
      <c r="E161" s="63"/>
      <c r="F161" s="63"/>
      <c r="G161" s="98"/>
      <c r="H161" s="98"/>
      <c r="I161" s="85" t="s">
        <v>679</v>
      </c>
      <c r="J161" s="77"/>
    </row>
    <row r="162" spans="2:10" s="52" customFormat="1">
      <c r="C162" s="77" t="s">
        <v>655</v>
      </c>
      <c r="E162" s="64"/>
      <c r="G162" s="77"/>
      <c r="H162" s="77"/>
      <c r="I162" s="77"/>
      <c r="J162" s="77"/>
    </row>
    <row r="163" spans="2:10" s="52" customFormat="1">
      <c r="G163" s="77"/>
      <c r="H163" s="77"/>
      <c r="I163" s="77"/>
      <c r="J163" s="77"/>
    </row>
    <row r="164" spans="2:10" s="52" customFormat="1">
      <c r="G164" s="77"/>
      <c r="H164" s="77"/>
      <c r="I164" s="77"/>
      <c r="J164" s="77"/>
    </row>
    <row r="165" spans="2:10" s="52" customFormat="1">
      <c r="G165" s="77"/>
      <c r="H165" s="77"/>
      <c r="I165" s="77"/>
      <c r="J165" s="77"/>
    </row>
    <row r="166" spans="2:10" s="52" customFormat="1">
      <c r="G166" s="77"/>
      <c r="H166" s="77"/>
      <c r="I166" s="77"/>
      <c r="J166" s="77"/>
    </row>
  </sheetData>
  <mergeCells count="26">
    <mergeCell ref="B3:J3"/>
    <mergeCell ref="B4:J4"/>
    <mergeCell ref="B5:J5"/>
    <mergeCell ref="B6:J6"/>
    <mergeCell ref="D14:F14"/>
    <mergeCell ref="D13:F13"/>
    <mergeCell ref="B7:J7"/>
    <mergeCell ref="H8:I8"/>
    <mergeCell ref="A10:J10"/>
    <mergeCell ref="C11:H11"/>
    <mergeCell ref="G89:I89"/>
    <mergeCell ref="D89:F89"/>
    <mergeCell ref="A13:A17"/>
    <mergeCell ref="D88:F88"/>
    <mergeCell ref="D16:F16"/>
    <mergeCell ref="G16:I16"/>
    <mergeCell ref="D17:F17"/>
    <mergeCell ref="G15:I15"/>
    <mergeCell ref="B13:B17"/>
    <mergeCell ref="G88:I88"/>
    <mergeCell ref="D18:F18"/>
    <mergeCell ref="D19:F19"/>
    <mergeCell ref="C13:C17"/>
    <mergeCell ref="G13:I13"/>
    <mergeCell ref="G14:I14"/>
    <mergeCell ref="D15:F15"/>
  </mergeCells>
  <phoneticPr fontId="0" type="noConversion"/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opLeftCell="A54" zoomScaleSheetLayoutView="100" workbookViewId="0">
      <selection activeCell="B13" sqref="B13:H13"/>
    </sheetView>
  </sheetViews>
  <sheetFormatPr defaultRowHeight="12.75"/>
  <cols>
    <col min="1" max="1" width="17.5703125" style="24" customWidth="1"/>
    <col min="2" max="2" width="44.7109375" style="24" customWidth="1"/>
    <col min="3" max="3" width="8.42578125" style="24" customWidth="1"/>
    <col min="4" max="4" width="5.7109375" style="24" customWidth="1"/>
    <col min="5" max="5" width="2.5703125" style="24" customWidth="1"/>
    <col min="6" max="6" width="7.42578125" style="24" customWidth="1"/>
    <col min="7" max="7" width="2.85546875" style="24" customWidth="1"/>
    <col min="8" max="8" width="12.7109375" style="24" customWidth="1"/>
    <col min="9" max="9" width="16" style="24" customWidth="1"/>
    <col min="10" max="16384" width="9.140625" style="24"/>
  </cols>
  <sheetData>
    <row r="1" spans="1:10" ht="13.5">
      <c r="I1" s="3" t="s">
        <v>130</v>
      </c>
    </row>
    <row r="2" spans="1:10" ht="13.5">
      <c r="I2" s="3" t="s">
        <v>162</v>
      </c>
      <c r="J2" s="33"/>
    </row>
    <row r="3" spans="1:10" ht="13.5">
      <c r="A3" s="51" t="s">
        <v>336</v>
      </c>
      <c r="B3" s="245" t="s">
        <v>650</v>
      </c>
      <c r="C3" s="245"/>
      <c r="D3" s="245"/>
      <c r="E3" s="245"/>
      <c r="F3" s="245"/>
      <c r="G3" s="245"/>
      <c r="H3" s="245"/>
      <c r="I3" s="245"/>
      <c r="J3" s="69"/>
    </row>
    <row r="4" spans="1:10" ht="13.5">
      <c r="A4" s="51" t="s">
        <v>180</v>
      </c>
      <c r="B4" s="245" t="s">
        <v>651</v>
      </c>
      <c r="C4" s="245"/>
      <c r="D4" s="245"/>
      <c r="E4" s="245"/>
      <c r="F4" s="245"/>
      <c r="G4" s="245"/>
      <c r="H4" s="245"/>
      <c r="I4" s="245"/>
      <c r="J4" s="69"/>
    </row>
    <row r="5" spans="1:10">
      <c r="A5" s="51" t="s">
        <v>181</v>
      </c>
      <c r="B5" s="246" t="s">
        <v>648</v>
      </c>
      <c r="C5" s="246"/>
      <c r="D5" s="246"/>
      <c r="E5" s="246"/>
      <c r="F5" s="246"/>
      <c r="G5" s="246"/>
      <c r="H5" s="246"/>
      <c r="I5" s="246"/>
      <c r="J5" s="70"/>
    </row>
    <row r="6" spans="1:10">
      <c r="A6" s="51" t="s">
        <v>182</v>
      </c>
      <c r="B6" s="247" t="s">
        <v>647</v>
      </c>
      <c r="C6" s="247"/>
      <c r="D6" s="247"/>
      <c r="E6" s="247"/>
      <c r="F6" s="247"/>
      <c r="G6" s="247"/>
      <c r="H6" s="247"/>
      <c r="I6" s="247"/>
      <c r="J6" s="71"/>
    </row>
    <row r="7" spans="1:10">
      <c r="A7" s="51" t="s">
        <v>183</v>
      </c>
      <c r="B7" s="247" t="s">
        <v>1</v>
      </c>
      <c r="C7" s="247"/>
      <c r="D7" s="247"/>
      <c r="E7" s="247"/>
      <c r="F7" s="247"/>
      <c r="G7" s="247"/>
      <c r="H7" s="247"/>
      <c r="I7" s="247"/>
      <c r="J7" s="71"/>
    </row>
    <row r="8" spans="1:10">
      <c r="F8" s="33"/>
      <c r="G8" s="33"/>
      <c r="H8" s="33"/>
      <c r="I8" s="33"/>
      <c r="J8" s="33"/>
    </row>
    <row r="10" spans="1:10">
      <c r="A10" s="248" t="s">
        <v>508</v>
      </c>
      <c r="B10" s="248"/>
      <c r="C10" s="248"/>
      <c r="D10" s="248"/>
      <c r="E10" s="248"/>
      <c r="F10" s="248"/>
      <c r="G10" s="248"/>
      <c r="H10" s="248"/>
      <c r="I10" s="248"/>
    </row>
    <row r="11" spans="1:10">
      <c r="A11" s="250" t="s">
        <v>509</v>
      </c>
      <c r="B11" s="250"/>
      <c r="C11" s="250"/>
      <c r="D11" s="250"/>
      <c r="E11" s="250"/>
      <c r="F11" s="250"/>
      <c r="G11" s="250"/>
      <c r="H11" s="250"/>
      <c r="I11" s="250"/>
    </row>
    <row r="12" spans="1:10">
      <c r="A12" s="40"/>
      <c r="B12" s="40"/>
      <c r="C12" s="40"/>
      <c r="D12" s="40"/>
      <c r="E12" s="40"/>
      <c r="F12" s="40"/>
      <c r="G12" s="40"/>
      <c r="H12" s="40"/>
    </row>
    <row r="13" spans="1:10">
      <c r="B13" s="251" t="s">
        <v>706</v>
      </c>
      <c r="C13" s="251"/>
      <c r="D13" s="251"/>
      <c r="E13" s="251"/>
      <c r="F13" s="251"/>
      <c r="G13" s="251"/>
      <c r="H13" s="251"/>
    </row>
    <row r="15" spans="1:10">
      <c r="I15" s="41" t="s">
        <v>510</v>
      </c>
    </row>
    <row r="16" spans="1:10" ht="12.75" customHeight="1">
      <c r="A16" s="192" t="s">
        <v>610</v>
      </c>
      <c r="B16" s="244" t="s">
        <v>511</v>
      </c>
      <c r="C16" s="249" t="s">
        <v>186</v>
      </c>
      <c r="D16" s="244" t="s">
        <v>512</v>
      </c>
      <c r="E16" s="244" t="s">
        <v>513</v>
      </c>
      <c r="F16" s="244"/>
      <c r="G16" s="244"/>
      <c r="H16" s="244" t="s">
        <v>339</v>
      </c>
      <c r="I16" s="244"/>
    </row>
    <row r="17" spans="1:9" ht="12.75" customHeight="1">
      <c r="A17" s="232"/>
      <c r="B17" s="244"/>
      <c r="C17" s="249"/>
      <c r="D17" s="244"/>
      <c r="E17" s="244"/>
      <c r="F17" s="244"/>
      <c r="G17" s="244"/>
      <c r="H17" s="244"/>
      <c r="I17" s="244"/>
    </row>
    <row r="18" spans="1:9">
      <c r="A18" s="232"/>
      <c r="B18" s="244"/>
      <c r="C18" s="249"/>
      <c r="D18" s="244"/>
      <c r="E18" s="244"/>
      <c r="F18" s="244"/>
      <c r="G18" s="244"/>
      <c r="H18" s="244"/>
      <c r="I18" s="244"/>
    </row>
    <row r="19" spans="1:9" ht="25.5" customHeight="1">
      <c r="A19" s="232"/>
      <c r="B19" s="244"/>
      <c r="C19" s="249"/>
      <c r="D19" s="244"/>
      <c r="E19" s="244"/>
      <c r="F19" s="244"/>
      <c r="G19" s="244"/>
      <c r="H19" s="244" t="s">
        <v>514</v>
      </c>
      <c r="I19" s="244" t="s">
        <v>515</v>
      </c>
    </row>
    <row r="20" spans="1:9">
      <c r="A20" s="233"/>
      <c r="B20" s="244"/>
      <c r="C20" s="249"/>
      <c r="D20" s="244"/>
      <c r="E20" s="244"/>
      <c r="F20" s="244"/>
      <c r="G20" s="244"/>
      <c r="H20" s="244"/>
      <c r="I20" s="244"/>
    </row>
    <row r="21" spans="1:9">
      <c r="A21" s="30">
        <v>1</v>
      </c>
      <c r="B21" s="30">
        <v>2</v>
      </c>
      <c r="C21" s="30">
        <v>3</v>
      </c>
      <c r="D21" s="30">
        <v>4</v>
      </c>
      <c r="E21" s="176">
        <v>5</v>
      </c>
      <c r="F21" s="176"/>
      <c r="G21" s="176"/>
      <c r="H21" s="30">
        <v>6</v>
      </c>
      <c r="I21" s="30">
        <v>7</v>
      </c>
    </row>
    <row r="22" spans="1:9" ht="27" customHeight="1">
      <c r="A22" s="30"/>
      <c r="B22" s="42" t="s">
        <v>516</v>
      </c>
      <c r="C22" s="30"/>
      <c r="D22" s="30"/>
      <c r="E22" s="176"/>
      <c r="F22" s="176"/>
      <c r="G22" s="176"/>
      <c r="H22" s="30"/>
      <c r="I22" s="30"/>
    </row>
    <row r="23" spans="1:9" ht="15" customHeight="1">
      <c r="A23" s="30" t="s">
        <v>517</v>
      </c>
      <c r="B23" s="37" t="s">
        <v>518</v>
      </c>
      <c r="C23" s="30"/>
      <c r="D23" s="30"/>
      <c r="E23" s="30">
        <v>4</v>
      </c>
      <c r="F23" s="30">
        <v>0</v>
      </c>
      <c r="G23" s="30">
        <v>1</v>
      </c>
      <c r="H23" s="30"/>
      <c r="I23" s="30"/>
    </row>
    <row r="24" spans="1:9" ht="13.5" customHeight="1">
      <c r="A24" s="30"/>
      <c r="B24" s="4" t="s">
        <v>519</v>
      </c>
      <c r="C24" s="30"/>
      <c r="D24" s="30"/>
      <c r="E24" s="30"/>
      <c r="F24" s="30"/>
      <c r="G24" s="30"/>
      <c r="H24" s="30"/>
      <c r="I24" s="30"/>
    </row>
    <row r="25" spans="1:9" ht="26.25" customHeight="1">
      <c r="A25" s="30" t="s">
        <v>520</v>
      </c>
      <c r="B25" s="4" t="s">
        <v>521</v>
      </c>
      <c r="C25" s="30"/>
      <c r="D25" s="30" t="s">
        <v>171</v>
      </c>
      <c r="E25" s="30"/>
      <c r="F25" s="30"/>
      <c r="G25" s="30"/>
      <c r="H25" s="30"/>
      <c r="I25" s="30"/>
    </row>
    <row r="26" spans="1:9" ht="15.75" customHeight="1">
      <c r="A26" s="30" t="s">
        <v>522</v>
      </c>
      <c r="B26" s="4" t="s">
        <v>172</v>
      </c>
      <c r="C26" s="30"/>
      <c r="D26" s="30" t="s">
        <v>523</v>
      </c>
      <c r="E26" s="30"/>
      <c r="F26" s="30"/>
      <c r="G26" s="30"/>
      <c r="H26" s="30"/>
      <c r="I26" s="30"/>
    </row>
    <row r="27" spans="1:9" ht="27" customHeight="1">
      <c r="A27" s="30" t="s">
        <v>524</v>
      </c>
      <c r="B27" s="4" t="s">
        <v>525</v>
      </c>
      <c r="C27" s="30"/>
      <c r="D27" s="30" t="s">
        <v>171</v>
      </c>
      <c r="E27" s="30"/>
      <c r="F27" s="30"/>
      <c r="G27" s="30"/>
      <c r="H27" s="30"/>
      <c r="I27" s="30"/>
    </row>
    <row r="28" spans="1:9" ht="15.75" customHeight="1">
      <c r="A28" s="30" t="s">
        <v>526</v>
      </c>
      <c r="B28" s="4" t="s">
        <v>173</v>
      </c>
      <c r="C28" s="30"/>
      <c r="D28" s="30" t="s">
        <v>523</v>
      </c>
      <c r="E28" s="30"/>
      <c r="F28" s="30"/>
      <c r="G28" s="30"/>
      <c r="H28" s="30"/>
      <c r="I28" s="30"/>
    </row>
    <row r="29" spans="1:9" ht="15.75" customHeight="1">
      <c r="A29" s="30" t="s">
        <v>527</v>
      </c>
      <c r="B29" s="4" t="s">
        <v>528</v>
      </c>
      <c r="C29" s="30"/>
      <c r="D29" s="30" t="s">
        <v>523</v>
      </c>
      <c r="E29" s="30"/>
      <c r="F29" s="30"/>
      <c r="G29" s="30"/>
      <c r="H29" s="30"/>
      <c r="I29" s="30"/>
    </row>
    <row r="30" spans="1:9" ht="13.5" customHeight="1">
      <c r="A30" s="30" t="s">
        <v>529</v>
      </c>
      <c r="B30" s="4" t="s">
        <v>530</v>
      </c>
      <c r="C30" s="30"/>
      <c r="D30" s="30" t="s">
        <v>523</v>
      </c>
      <c r="E30" s="30"/>
      <c r="F30" s="30"/>
      <c r="G30" s="30"/>
      <c r="H30" s="30"/>
      <c r="I30" s="30"/>
    </row>
    <row r="31" spans="1:9" ht="26.25" customHeight="1">
      <c r="A31" s="30" t="s">
        <v>531</v>
      </c>
      <c r="B31" s="4" t="s">
        <v>532</v>
      </c>
      <c r="C31" s="30"/>
      <c r="D31" s="30" t="s">
        <v>523</v>
      </c>
      <c r="E31" s="30"/>
      <c r="F31" s="30"/>
      <c r="G31" s="30"/>
      <c r="H31" s="30"/>
      <c r="I31" s="30"/>
    </row>
    <row r="32" spans="1:9" ht="15.75" customHeight="1">
      <c r="A32" s="38" t="s">
        <v>533</v>
      </c>
      <c r="B32" s="37" t="s">
        <v>100</v>
      </c>
      <c r="C32" s="30"/>
      <c r="D32" s="30"/>
      <c r="E32" s="30">
        <v>4</v>
      </c>
      <c r="F32" s="30">
        <v>0</v>
      </c>
      <c r="G32" s="30">
        <v>2</v>
      </c>
      <c r="H32" s="30"/>
      <c r="I32" s="30"/>
    </row>
    <row r="33" spans="1:9" ht="12.75" customHeight="1">
      <c r="A33" s="30" t="s">
        <v>534</v>
      </c>
      <c r="B33" s="4" t="s">
        <v>174</v>
      </c>
      <c r="C33" s="30"/>
      <c r="D33" s="30" t="s">
        <v>523</v>
      </c>
      <c r="E33" s="30"/>
      <c r="F33" s="30"/>
      <c r="G33" s="30"/>
      <c r="H33" s="30"/>
      <c r="I33" s="30"/>
    </row>
    <row r="34" spans="1:9" ht="13.5" customHeight="1">
      <c r="A34" s="30" t="s">
        <v>535</v>
      </c>
      <c r="B34" s="4" t="s">
        <v>175</v>
      </c>
      <c r="C34" s="30"/>
      <c r="D34" s="30" t="s">
        <v>523</v>
      </c>
      <c r="E34" s="30"/>
      <c r="F34" s="30"/>
      <c r="G34" s="30"/>
      <c r="H34" s="30"/>
      <c r="I34" s="30"/>
    </row>
    <row r="35" spans="1:9" ht="14.25" customHeight="1">
      <c r="A35" s="30" t="s">
        <v>536</v>
      </c>
      <c r="B35" s="4" t="s">
        <v>537</v>
      </c>
      <c r="C35" s="30"/>
      <c r="D35" s="30" t="s">
        <v>523</v>
      </c>
      <c r="E35" s="30"/>
      <c r="F35" s="30"/>
      <c r="G35" s="30"/>
      <c r="H35" s="30"/>
      <c r="I35" s="30"/>
    </row>
    <row r="36" spans="1:9" ht="14.25" customHeight="1">
      <c r="A36" s="30" t="s">
        <v>538</v>
      </c>
      <c r="B36" s="4" t="s">
        <v>176</v>
      </c>
      <c r="C36" s="30"/>
      <c r="D36" s="30" t="s">
        <v>523</v>
      </c>
      <c r="E36" s="30"/>
      <c r="F36" s="30"/>
      <c r="G36" s="30"/>
      <c r="H36" s="30"/>
      <c r="I36" s="30"/>
    </row>
    <row r="37" spans="1:9" ht="14.25" customHeight="1">
      <c r="A37" s="30" t="s">
        <v>539</v>
      </c>
      <c r="B37" s="4" t="s">
        <v>540</v>
      </c>
      <c r="C37" s="30"/>
      <c r="D37" s="30" t="s">
        <v>523</v>
      </c>
      <c r="E37" s="30"/>
      <c r="F37" s="30"/>
      <c r="G37" s="30"/>
      <c r="H37" s="30"/>
      <c r="I37" s="30"/>
    </row>
    <row r="38" spans="1:9" ht="13.5" customHeight="1">
      <c r="A38" s="30" t="s">
        <v>541</v>
      </c>
      <c r="B38" s="4" t="s">
        <v>177</v>
      </c>
      <c r="C38" s="30"/>
      <c r="D38" s="30" t="s">
        <v>523</v>
      </c>
      <c r="E38" s="30"/>
      <c r="F38" s="30"/>
      <c r="G38" s="30"/>
      <c r="H38" s="30"/>
      <c r="I38" s="30"/>
    </row>
    <row r="39" spans="1:9" ht="15" customHeight="1">
      <c r="A39" s="30" t="s">
        <v>542</v>
      </c>
      <c r="B39" s="4" t="s">
        <v>178</v>
      </c>
      <c r="C39" s="30"/>
      <c r="D39" s="30" t="s">
        <v>523</v>
      </c>
      <c r="E39" s="30"/>
      <c r="F39" s="30"/>
      <c r="G39" s="30"/>
      <c r="H39" s="30"/>
      <c r="I39" s="30"/>
    </row>
    <row r="40" spans="1:9" ht="15.75" customHeight="1">
      <c r="A40" s="38" t="s">
        <v>543</v>
      </c>
      <c r="B40" s="37" t="s">
        <v>101</v>
      </c>
      <c r="C40" s="30"/>
      <c r="D40" s="30"/>
      <c r="E40" s="30">
        <v>4</v>
      </c>
      <c r="F40" s="30">
        <v>0</v>
      </c>
      <c r="G40" s="30">
        <v>3</v>
      </c>
      <c r="H40" s="30"/>
      <c r="I40" s="30"/>
    </row>
    <row r="41" spans="1:9" ht="15.75" customHeight="1">
      <c r="A41" s="38" t="s">
        <v>544</v>
      </c>
      <c r="B41" s="37" t="s">
        <v>102</v>
      </c>
      <c r="C41" s="30"/>
      <c r="D41" s="30"/>
      <c r="E41" s="30">
        <v>4</v>
      </c>
      <c r="F41" s="30">
        <v>0</v>
      </c>
      <c r="G41" s="30">
        <v>4</v>
      </c>
      <c r="H41" s="30"/>
      <c r="I41" s="30"/>
    </row>
    <row r="42" spans="1:9" ht="15" customHeight="1">
      <c r="A42" s="30"/>
      <c r="B42" s="4" t="s">
        <v>545</v>
      </c>
      <c r="C42" s="30"/>
      <c r="D42" s="30"/>
      <c r="E42" s="30"/>
      <c r="F42" s="30"/>
      <c r="G42" s="30"/>
      <c r="H42" s="30"/>
      <c r="I42" s="30"/>
    </row>
    <row r="43" spans="1:9" ht="15" customHeight="1">
      <c r="A43" s="38" t="s">
        <v>546</v>
      </c>
      <c r="B43" s="37" t="s">
        <v>103</v>
      </c>
      <c r="C43" s="30"/>
      <c r="D43" s="30"/>
      <c r="E43" s="30">
        <v>4</v>
      </c>
      <c r="F43" s="30">
        <v>0</v>
      </c>
      <c r="G43" s="30">
        <v>5</v>
      </c>
      <c r="H43" s="30"/>
      <c r="I43" s="30"/>
    </row>
    <row r="44" spans="1:9" ht="17.25" customHeight="1">
      <c r="A44" s="30" t="s">
        <v>547</v>
      </c>
      <c r="B44" s="4" t="s">
        <v>548</v>
      </c>
      <c r="C44" s="30"/>
      <c r="D44" s="30" t="s">
        <v>171</v>
      </c>
      <c r="E44" s="30">
        <v>4</v>
      </c>
      <c r="F44" s="30">
        <v>0</v>
      </c>
      <c r="G44" s="30">
        <v>6</v>
      </c>
      <c r="H44" s="30"/>
      <c r="I44" s="30"/>
    </row>
    <row r="45" spans="1:9" ht="15.75" customHeight="1">
      <c r="A45" s="30" t="s">
        <v>549</v>
      </c>
      <c r="B45" s="4" t="s">
        <v>550</v>
      </c>
      <c r="C45" s="30"/>
      <c r="D45" s="30" t="s">
        <v>171</v>
      </c>
      <c r="E45" s="30">
        <v>4</v>
      </c>
      <c r="F45" s="30">
        <v>0</v>
      </c>
      <c r="G45" s="30">
        <v>7</v>
      </c>
      <c r="H45" s="30"/>
      <c r="I45" s="30"/>
    </row>
    <row r="46" spans="1:9" ht="15" customHeight="1">
      <c r="A46" s="30" t="s">
        <v>551</v>
      </c>
      <c r="B46" s="4" t="s">
        <v>552</v>
      </c>
      <c r="C46" s="30"/>
      <c r="D46" s="30" t="s">
        <v>171</v>
      </c>
      <c r="E46" s="30">
        <v>4</v>
      </c>
      <c r="F46" s="30">
        <v>0</v>
      </c>
      <c r="G46" s="30">
        <v>8</v>
      </c>
      <c r="H46" s="30"/>
      <c r="I46" s="30"/>
    </row>
    <row r="47" spans="1:9" ht="12.75" customHeight="1">
      <c r="A47" s="30" t="s">
        <v>553</v>
      </c>
      <c r="B47" s="4" t="s">
        <v>554</v>
      </c>
      <c r="C47" s="30"/>
      <c r="D47" s="30" t="s">
        <v>171</v>
      </c>
      <c r="E47" s="30">
        <v>4</v>
      </c>
      <c r="F47" s="30">
        <v>0</v>
      </c>
      <c r="G47" s="30">
        <v>9</v>
      </c>
      <c r="H47" s="30"/>
      <c r="I47" s="30"/>
    </row>
    <row r="48" spans="1:9" ht="12.75" customHeight="1">
      <c r="A48" s="30" t="s">
        <v>555</v>
      </c>
      <c r="B48" s="4" t="s">
        <v>556</v>
      </c>
      <c r="C48" s="30"/>
      <c r="D48" s="30" t="s">
        <v>171</v>
      </c>
      <c r="E48" s="30">
        <v>4</v>
      </c>
      <c r="F48" s="30">
        <v>1</v>
      </c>
      <c r="G48" s="30">
        <v>0</v>
      </c>
      <c r="H48" s="30"/>
      <c r="I48" s="30"/>
    </row>
    <row r="49" spans="1:9" ht="13.5" customHeight="1">
      <c r="A49" s="30" t="s">
        <v>557</v>
      </c>
      <c r="B49" s="4" t="s">
        <v>558</v>
      </c>
      <c r="C49" s="30"/>
      <c r="D49" s="30" t="s">
        <v>171</v>
      </c>
      <c r="E49" s="30">
        <v>4</v>
      </c>
      <c r="F49" s="30">
        <v>1</v>
      </c>
      <c r="G49" s="30">
        <v>1</v>
      </c>
      <c r="H49" s="30"/>
      <c r="I49" s="30"/>
    </row>
    <row r="50" spans="1:9" ht="15.75" customHeight="1">
      <c r="A50" s="38" t="s">
        <v>559</v>
      </c>
      <c r="B50" s="37" t="s">
        <v>104</v>
      </c>
      <c r="C50" s="30"/>
      <c r="D50" s="30"/>
      <c r="E50" s="30">
        <v>4</v>
      </c>
      <c r="F50" s="30">
        <v>1</v>
      </c>
      <c r="G50" s="30">
        <v>2</v>
      </c>
      <c r="H50" s="30"/>
      <c r="I50" s="30"/>
    </row>
    <row r="51" spans="1:9" ht="15" customHeight="1">
      <c r="A51" s="30" t="s">
        <v>560</v>
      </c>
      <c r="B51" s="4" t="s">
        <v>561</v>
      </c>
      <c r="C51" s="30"/>
      <c r="D51" s="30" t="s">
        <v>179</v>
      </c>
      <c r="E51" s="30">
        <v>4</v>
      </c>
      <c r="F51" s="30">
        <v>1</v>
      </c>
      <c r="G51" s="30">
        <v>3</v>
      </c>
      <c r="H51" s="30"/>
      <c r="I51" s="30"/>
    </row>
    <row r="52" spans="1:9" ht="13.5" customHeight="1">
      <c r="A52" s="30" t="s">
        <v>562</v>
      </c>
      <c r="B52" s="4" t="s">
        <v>563</v>
      </c>
      <c r="C52" s="30"/>
      <c r="D52" s="30" t="s">
        <v>179</v>
      </c>
      <c r="E52" s="30">
        <v>4</v>
      </c>
      <c r="F52" s="30">
        <v>1</v>
      </c>
      <c r="G52" s="30">
        <v>4</v>
      </c>
      <c r="H52" s="30"/>
      <c r="I52" s="30"/>
    </row>
    <row r="53" spans="1:9" ht="14.25" customHeight="1">
      <c r="A53" s="30" t="s">
        <v>564</v>
      </c>
      <c r="B53" s="4" t="s">
        <v>565</v>
      </c>
      <c r="C53" s="30"/>
      <c r="D53" s="30" t="s">
        <v>179</v>
      </c>
      <c r="E53" s="30">
        <v>4</v>
      </c>
      <c r="F53" s="30">
        <v>1</v>
      </c>
      <c r="G53" s="30">
        <v>5</v>
      </c>
      <c r="H53" s="30"/>
      <c r="I53" s="30"/>
    </row>
    <row r="54" spans="1:9" ht="16.5" customHeight="1">
      <c r="A54" s="30" t="s">
        <v>566</v>
      </c>
      <c r="B54" s="4" t="s">
        <v>567</v>
      </c>
      <c r="C54" s="30"/>
      <c r="D54" s="30" t="s">
        <v>179</v>
      </c>
      <c r="E54" s="30">
        <v>4</v>
      </c>
      <c r="F54" s="30">
        <v>1</v>
      </c>
      <c r="G54" s="30">
        <v>6</v>
      </c>
      <c r="H54" s="30"/>
      <c r="I54" s="30"/>
    </row>
    <row r="55" spans="1:9" ht="15.75" customHeight="1">
      <c r="A55" s="38">
        <v>31</v>
      </c>
      <c r="B55" s="37" t="s">
        <v>105</v>
      </c>
      <c r="C55" s="30"/>
      <c r="D55" s="30"/>
      <c r="E55" s="30">
        <v>4</v>
      </c>
      <c r="F55" s="30">
        <v>1</v>
      </c>
      <c r="G55" s="30">
        <v>7</v>
      </c>
      <c r="H55" s="30"/>
      <c r="I55" s="30"/>
    </row>
    <row r="56" spans="1:9" ht="14.25" customHeight="1">
      <c r="A56" s="38" t="s">
        <v>568</v>
      </c>
      <c r="B56" s="37" t="s">
        <v>106</v>
      </c>
      <c r="C56" s="30"/>
      <c r="D56" s="30"/>
      <c r="E56" s="30">
        <v>4</v>
      </c>
      <c r="F56" s="30">
        <v>1</v>
      </c>
      <c r="G56" s="30">
        <v>8</v>
      </c>
      <c r="H56" s="30"/>
      <c r="I56" s="30"/>
    </row>
    <row r="57" spans="1:9" ht="27" customHeight="1">
      <c r="A57" s="30"/>
      <c r="B57" s="4" t="s">
        <v>569</v>
      </c>
      <c r="C57" s="30"/>
      <c r="D57" s="30"/>
      <c r="E57" s="30"/>
      <c r="F57" s="30"/>
      <c r="G57" s="30"/>
      <c r="H57" s="30"/>
      <c r="I57" s="30"/>
    </row>
    <row r="58" spans="1:9" ht="14.25" customHeight="1">
      <c r="A58" s="38" t="s">
        <v>570</v>
      </c>
      <c r="B58" s="37" t="s">
        <v>107</v>
      </c>
      <c r="C58" s="30"/>
      <c r="D58" s="30"/>
      <c r="E58" s="30">
        <v>4</v>
      </c>
      <c r="F58" s="30">
        <v>1</v>
      </c>
      <c r="G58" s="30">
        <v>9</v>
      </c>
      <c r="H58" s="30"/>
      <c r="I58" s="30"/>
    </row>
    <row r="59" spans="1:9" ht="13.5" customHeight="1">
      <c r="A59" s="30" t="s">
        <v>571</v>
      </c>
      <c r="B59" s="4" t="s">
        <v>572</v>
      </c>
      <c r="C59" s="30"/>
      <c r="D59" s="30" t="s">
        <v>171</v>
      </c>
      <c r="E59" s="30">
        <v>4</v>
      </c>
      <c r="F59" s="30">
        <v>2</v>
      </c>
      <c r="G59" s="30">
        <v>0</v>
      </c>
      <c r="H59" s="30"/>
      <c r="I59" s="30"/>
    </row>
    <row r="60" spans="1:9" ht="12.75" customHeight="1">
      <c r="A60" s="30" t="s">
        <v>573</v>
      </c>
      <c r="B60" s="4" t="s">
        <v>574</v>
      </c>
      <c r="C60" s="30"/>
      <c r="D60" s="30" t="s">
        <v>171</v>
      </c>
      <c r="E60" s="30">
        <v>4</v>
      </c>
      <c r="F60" s="30">
        <v>2</v>
      </c>
      <c r="G60" s="30">
        <v>1</v>
      </c>
      <c r="H60" s="30"/>
      <c r="I60" s="30"/>
    </row>
    <row r="61" spans="1:9" ht="12.75" customHeight="1">
      <c r="A61" s="30" t="s">
        <v>575</v>
      </c>
      <c r="B61" s="4" t="s">
        <v>576</v>
      </c>
      <c r="C61" s="30"/>
      <c r="D61" s="30" t="s">
        <v>171</v>
      </c>
      <c r="E61" s="30">
        <v>4</v>
      </c>
      <c r="F61" s="30">
        <v>2</v>
      </c>
      <c r="G61" s="30">
        <v>2</v>
      </c>
      <c r="H61" s="30"/>
      <c r="I61" s="30"/>
    </row>
    <row r="62" spans="1:9" ht="27.75" customHeight="1">
      <c r="A62" s="30" t="s">
        <v>577</v>
      </c>
      <c r="B62" s="4" t="s">
        <v>578</v>
      </c>
      <c r="C62" s="30"/>
      <c r="D62" s="30" t="s">
        <v>171</v>
      </c>
      <c r="E62" s="30">
        <v>4</v>
      </c>
      <c r="F62" s="30">
        <v>2</v>
      </c>
      <c r="G62" s="30">
        <v>3</v>
      </c>
      <c r="H62" s="30"/>
      <c r="I62" s="30"/>
    </row>
    <row r="63" spans="1:9" ht="14.25" customHeight="1">
      <c r="A63" s="38" t="s">
        <v>579</v>
      </c>
      <c r="B63" s="37" t="s">
        <v>108</v>
      </c>
      <c r="C63" s="30"/>
      <c r="D63" s="30"/>
      <c r="E63" s="30">
        <v>4</v>
      </c>
      <c r="F63" s="30">
        <v>2</v>
      </c>
      <c r="G63" s="30">
        <v>4</v>
      </c>
      <c r="H63" s="30"/>
      <c r="I63" s="30"/>
    </row>
    <row r="64" spans="1:9" ht="12.75" customHeight="1">
      <c r="A64" s="30" t="s">
        <v>580</v>
      </c>
      <c r="B64" s="4" t="s">
        <v>581</v>
      </c>
      <c r="C64" s="30"/>
      <c r="D64" s="30" t="s">
        <v>179</v>
      </c>
      <c r="E64" s="30">
        <v>4</v>
      </c>
      <c r="F64" s="30">
        <v>2</v>
      </c>
      <c r="G64" s="30">
        <v>5</v>
      </c>
      <c r="H64" s="30"/>
      <c r="I64" s="30"/>
    </row>
    <row r="65" spans="1:9" ht="15.75" customHeight="1">
      <c r="A65" s="30" t="s">
        <v>582</v>
      </c>
      <c r="B65" s="4" t="s">
        <v>583</v>
      </c>
      <c r="C65" s="30"/>
      <c r="D65" s="30" t="s">
        <v>179</v>
      </c>
      <c r="E65" s="30">
        <v>4</v>
      </c>
      <c r="F65" s="30">
        <v>2</v>
      </c>
      <c r="G65" s="30">
        <v>6</v>
      </c>
      <c r="H65" s="30"/>
      <c r="I65" s="30"/>
    </row>
    <row r="66" spans="1:9" ht="14.25" customHeight="1">
      <c r="A66" s="30" t="s">
        <v>584</v>
      </c>
      <c r="B66" s="4" t="s">
        <v>585</v>
      </c>
      <c r="C66" s="30"/>
      <c r="D66" s="30" t="s">
        <v>179</v>
      </c>
      <c r="E66" s="30">
        <v>4</v>
      </c>
      <c r="F66" s="30">
        <v>2</v>
      </c>
      <c r="G66" s="30">
        <v>7</v>
      </c>
      <c r="H66" s="30"/>
      <c r="I66" s="30"/>
    </row>
    <row r="67" spans="1:9" ht="12" customHeight="1">
      <c r="A67" s="30" t="s">
        <v>586</v>
      </c>
      <c r="B67" s="4" t="s">
        <v>587</v>
      </c>
      <c r="C67" s="30"/>
      <c r="D67" s="30" t="s">
        <v>179</v>
      </c>
      <c r="E67" s="30">
        <v>4</v>
      </c>
      <c r="F67" s="30">
        <v>2</v>
      </c>
      <c r="G67" s="30">
        <v>8</v>
      </c>
      <c r="H67" s="30"/>
      <c r="I67" s="30"/>
    </row>
    <row r="68" spans="1:9" ht="13.5" customHeight="1">
      <c r="A68" s="30" t="s">
        <v>588</v>
      </c>
      <c r="B68" s="4" t="s">
        <v>589</v>
      </c>
      <c r="C68" s="30"/>
      <c r="D68" s="30" t="s">
        <v>179</v>
      </c>
      <c r="E68" s="30">
        <v>4</v>
      </c>
      <c r="F68" s="30">
        <v>2</v>
      </c>
      <c r="G68" s="30">
        <v>9</v>
      </c>
      <c r="H68" s="30"/>
      <c r="I68" s="30"/>
    </row>
    <row r="69" spans="1:9" ht="27" customHeight="1">
      <c r="A69" s="30" t="s">
        <v>590</v>
      </c>
      <c r="B69" s="4" t="s">
        <v>591</v>
      </c>
      <c r="C69" s="30"/>
      <c r="D69" s="30" t="s">
        <v>179</v>
      </c>
      <c r="E69" s="30">
        <v>4</v>
      </c>
      <c r="F69" s="30">
        <v>3</v>
      </c>
      <c r="G69" s="30">
        <v>0</v>
      </c>
      <c r="H69" s="30"/>
      <c r="I69" s="30"/>
    </row>
    <row r="70" spans="1:9" ht="14.25" customHeight="1">
      <c r="A70" s="38" t="s">
        <v>592</v>
      </c>
      <c r="B70" s="37" t="s">
        <v>109</v>
      </c>
      <c r="C70" s="30"/>
      <c r="D70" s="30"/>
      <c r="E70" s="30">
        <v>4</v>
      </c>
      <c r="F70" s="30">
        <v>3</v>
      </c>
      <c r="G70" s="30">
        <v>1</v>
      </c>
      <c r="H70" s="30"/>
      <c r="I70" s="30"/>
    </row>
    <row r="71" spans="1:9" ht="14.25" customHeight="1">
      <c r="A71" s="38" t="s">
        <v>593</v>
      </c>
      <c r="B71" s="37" t="s">
        <v>110</v>
      </c>
      <c r="C71" s="30"/>
      <c r="D71" s="30"/>
      <c r="E71" s="30">
        <v>4</v>
      </c>
      <c r="F71" s="30">
        <v>3</v>
      </c>
      <c r="G71" s="30">
        <v>2</v>
      </c>
      <c r="H71" s="30"/>
      <c r="I71" s="30"/>
    </row>
    <row r="72" spans="1:9" ht="13.5" customHeight="1">
      <c r="A72" s="38" t="s">
        <v>594</v>
      </c>
      <c r="B72" s="4" t="s">
        <v>595</v>
      </c>
      <c r="C72" s="30"/>
      <c r="D72" s="30"/>
      <c r="E72" s="30">
        <v>4</v>
      </c>
      <c r="F72" s="30">
        <v>3</v>
      </c>
      <c r="G72" s="30">
        <v>3</v>
      </c>
      <c r="H72" s="30"/>
      <c r="I72" s="30"/>
    </row>
    <row r="73" spans="1:9" ht="14.25" customHeight="1">
      <c r="A73" s="38" t="s">
        <v>596</v>
      </c>
      <c r="B73" s="4" t="s">
        <v>597</v>
      </c>
      <c r="C73" s="30"/>
      <c r="D73" s="30"/>
      <c r="E73" s="30">
        <v>4</v>
      </c>
      <c r="F73" s="30">
        <v>3</v>
      </c>
      <c r="G73" s="30">
        <v>4</v>
      </c>
      <c r="H73" s="30"/>
      <c r="I73" s="30"/>
    </row>
    <row r="74" spans="1:9" ht="12.75" customHeight="1">
      <c r="A74" s="38" t="s">
        <v>598</v>
      </c>
      <c r="B74" s="4" t="s">
        <v>599</v>
      </c>
      <c r="C74" s="30"/>
      <c r="D74" s="30"/>
      <c r="E74" s="30">
        <v>4</v>
      </c>
      <c r="F74" s="30">
        <v>3</v>
      </c>
      <c r="G74" s="30">
        <v>5</v>
      </c>
      <c r="H74" s="30"/>
      <c r="I74" s="30"/>
    </row>
    <row r="75" spans="1:9" ht="13.5" customHeight="1">
      <c r="A75" s="38" t="s">
        <v>600</v>
      </c>
      <c r="B75" s="4" t="s">
        <v>601</v>
      </c>
      <c r="C75" s="30"/>
      <c r="D75" s="30"/>
      <c r="E75" s="30">
        <v>4</v>
      </c>
      <c r="F75" s="30">
        <v>3</v>
      </c>
      <c r="G75" s="30">
        <v>6</v>
      </c>
      <c r="H75" s="30"/>
      <c r="I75" s="30"/>
    </row>
    <row r="76" spans="1:9" ht="13.5" customHeight="1">
      <c r="A76" s="38" t="s">
        <v>602</v>
      </c>
      <c r="B76" s="4" t="s">
        <v>603</v>
      </c>
      <c r="C76" s="30"/>
      <c r="D76" s="30"/>
      <c r="E76" s="30">
        <v>4</v>
      </c>
      <c r="F76" s="30">
        <v>3</v>
      </c>
      <c r="G76" s="30">
        <v>7</v>
      </c>
      <c r="H76" s="30"/>
      <c r="I76" s="30"/>
    </row>
    <row r="77" spans="1:9" ht="14.25" customHeight="1">
      <c r="A77" s="38" t="s">
        <v>604</v>
      </c>
      <c r="B77" s="4" t="s">
        <v>605</v>
      </c>
      <c r="C77" s="30"/>
      <c r="D77" s="30" t="s">
        <v>171</v>
      </c>
      <c r="E77" s="30">
        <v>4</v>
      </c>
      <c r="F77" s="30">
        <v>3</v>
      </c>
      <c r="G77" s="30">
        <v>8</v>
      </c>
      <c r="H77" s="30"/>
      <c r="I77" s="30"/>
    </row>
    <row r="78" spans="1:9" ht="15" customHeight="1">
      <c r="A78" s="38" t="s">
        <v>606</v>
      </c>
      <c r="B78" s="4" t="s">
        <v>607</v>
      </c>
      <c r="C78" s="30"/>
      <c r="D78" s="30" t="s">
        <v>179</v>
      </c>
      <c r="E78" s="30">
        <v>4</v>
      </c>
      <c r="F78" s="30">
        <v>3</v>
      </c>
      <c r="G78" s="30">
        <v>9</v>
      </c>
      <c r="H78" s="30"/>
      <c r="I78" s="30"/>
    </row>
    <row r="79" spans="1:9" ht="26.25" customHeight="1">
      <c r="A79" s="38" t="s">
        <v>608</v>
      </c>
      <c r="B79" s="4" t="s">
        <v>609</v>
      </c>
      <c r="C79" s="30"/>
      <c r="D79" s="30"/>
      <c r="E79" s="30">
        <v>4</v>
      </c>
      <c r="F79" s="30">
        <v>4</v>
      </c>
      <c r="G79" s="30">
        <v>0</v>
      </c>
      <c r="H79" s="30"/>
      <c r="I79" s="30"/>
    </row>
    <row r="81" spans="1:8" s="52" customFormat="1" ht="13.5">
      <c r="A81" s="65" t="s">
        <v>6</v>
      </c>
      <c r="B81" s="43"/>
      <c r="H81" s="52" t="s">
        <v>334</v>
      </c>
    </row>
    <row r="82" spans="1:8" s="52" customFormat="1" ht="13.5">
      <c r="A82" s="66"/>
      <c r="B82" s="43"/>
      <c r="E82" s="67"/>
      <c r="F82" s="67"/>
      <c r="H82" s="67"/>
    </row>
    <row r="83" spans="1:8" s="52" customFormat="1">
      <c r="C83" s="52" t="s">
        <v>335</v>
      </c>
    </row>
    <row r="84" spans="1:8" s="52" customFormat="1"/>
    <row r="85" spans="1:8" s="52" customFormat="1"/>
  </sheetData>
  <mergeCells count="18">
    <mergeCell ref="A10:I10"/>
    <mergeCell ref="B16:B20"/>
    <mergeCell ref="C16:C20"/>
    <mergeCell ref="A11:I11"/>
    <mergeCell ref="B13:H13"/>
    <mergeCell ref="H16:I18"/>
    <mergeCell ref="H19:H20"/>
    <mergeCell ref="I19:I20"/>
    <mergeCell ref="B3:I3"/>
    <mergeCell ref="B4:I4"/>
    <mergeCell ref="B5:I5"/>
    <mergeCell ref="B6:I6"/>
    <mergeCell ref="B7:I7"/>
    <mergeCell ref="E21:G21"/>
    <mergeCell ref="E22:G22"/>
    <mergeCell ref="A16:A20"/>
    <mergeCell ref="D16:D20"/>
    <mergeCell ref="E16:G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80"/>
  <sheetViews>
    <sheetView topLeftCell="A49" workbookViewId="0">
      <selection activeCell="I72" sqref="I72"/>
    </sheetView>
  </sheetViews>
  <sheetFormatPr defaultRowHeight="12.75"/>
  <cols>
    <col min="1" max="1" width="15.28515625" style="24" customWidth="1"/>
    <col min="2" max="2" width="40.7109375" style="24" customWidth="1"/>
    <col min="3" max="3" width="9.140625" style="24"/>
    <col min="4" max="4" width="2.5703125" style="24" customWidth="1"/>
    <col min="5" max="6" width="2.85546875" style="24" customWidth="1"/>
    <col min="7" max="7" width="15.140625" style="86" customWidth="1"/>
    <col min="8" max="8" width="15.85546875" style="86" customWidth="1"/>
    <col min="9" max="16384" width="9.140625" style="24"/>
  </cols>
  <sheetData>
    <row r="1" spans="1:12" ht="13.5">
      <c r="G1" s="74"/>
      <c r="H1" s="75" t="s">
        <v>130</v>
      </c>
    </row>
    <row r="2" spans="1:12" ht="13.5">
      <c r="G2" s="74"/>
      <c r="H2" s="89" t="s">
        <v>163</v>
      </c>
    </row>
    <row r="3" spans="1:12" ht="13.5">
      <c r="A3" s="54" t="s">
        <v>336</v>
      </c>
      <c r="B3" s="58" t="s">
        <v>650</v>
      </c>
      <c r="C3" s="56"/>
      <c r="D3" s="56"/>
      <c r="E3" s="56"/>
      <c r="F3" s="56"/>
      <c r="G3" s="99"/>
      <c r="H3" s="100"/>
      <c r="I3" s="55"/>
      <c r="L3" s="128"/>
    </row>
    <row r="4" spans="1:12" ht="13.5">
      <c r="A4" s="54" t="s">
        <v>180</v>
      </c>
      <c r="B4" s="59" t="s">
        <v>651</v>
      </c>
      <c r="C4" s="56"/>
      <c r="D4" s="56"/>
      <c r="E4" s="56"/>
      <c r="F4" s="56"/>
      <c r="G4" s="99"/>
      <c r="H4" s="100"/>
      <c r="I4" s="57"/>
    </row>
    <row r="5" spans="1:12">
      <c r="A5" s="54" t="s">
        <v>181</v>
      </c>
      <c r="B5" s="252" t="s">
        <v>648</v>
      </c>
      <c r="C5" s="253"/>
      <c r="D5" s="253"/>
      <c r="E5" s="253"/>
      <c r="F5" s="253"/>
      <c r="G5" s="253"/>
      <c r="H5" s="254"/>
      <c r="I5" s="57"/>
    </row>
    <row r="6" spans="1:12">
      <c r="A6" s="54" t="s">
        <v>182</v>
      </c>
      <c r="B6" s="255" t="s">
        <v>647</v>
      </c>
      <c r="C6" s="256"/>
      <c r="D6" s="256"/>
      <c r="E6" s="256"/>
      <c r="F6" s="256"/>
      <c r="G6" s="256"/>
      <c r="H6" s="257"/>
      <c r="I6" s="57"/>
    </row>
    <row r="7" spans="1:12">
      <c r="A7" s="54" t="s">
        <v>183</v>
      </c>
      <c r="B7" s="255" t="s">
        <v>1</v>
      </c>
      <c r="C7" s="256"/>
      <c r="D7" s="256"/>
      <c r="E7" s="256"/>
      <c r="F7" s="256"/>
      <c r="G7" s="256"/>
      <c r="H7" s="257"/>
      <c r="I7" s="57"/>
    </row>
    <row r="8" spans="1:12">
      <c r="F8" s="128"/>
      <c r="G8" s="90"/>
      <c r="H8" s="90"/>
      <c r="I8" s="128"/>
    </row>
    <row r="9" spans="1:12">
      <c r="G9" s="74"/>
      <c r="H9" s="74"/>
    </row>
    <row r="10" spans="1:12" ht="12.75" customHeight="1">
      <c r="A10" s="262" t="s">
        <v>653</v>
      </c>
      <c r="B10" s="263"/>
      <c r="C10" s="263"/>
      <c r="D10" s="263"/>
      <c r="E10" s="263"/>
      <c r="F10" s="263"/>
      <c r="G10" s="263"/>
      <c r="H10" s="264"/>
      <c r="I10" s="44"/>
    </row>
    <row r="11" spans="1:12" ht="14.25" customHeight="1">
      <c r="A11" s="259" t="s">
        <v>652</v>
      </c>
      <c r="B11" s="260"/>
      <c r="C11" s="260"/>
      <c r="D11" s="260"/>
      <c r="E11" s="260"/>
      <c r="F11" s="260"/>
      <c r="G11" s="260"/>
      <c r="H11" s="261"/>
      <c r="I11" s="45"/>
    </row>
    <row r="12" spans="1:12">
      <c r="A12" s="258" t="s">
        <v>707</v>
      </c>
      <c r="B12" s="258"/>
      <c r="C12" s="258"/>
      <c r="D12" s="258"/>
      <c r="E12" s="258"/>
      <c r="F12" s="258"/>
      <c r="G12" s="258"/>
      <c r="H12" s="258"/>
    </row>
    <row r="13" spans="1:12">
      <c r="B13" s="129"/>
      <c r="C13" s="129"/>
      <c r="D13" s="129"/>
      <c r="E13" s="129"/>
      <c r="F13" s="129"/>
      <c r="G13" s="101"/>
      <c r="H13" s="101"/>
    </row>
    <row r="14" spans="1:12">
      <c r="G14" s="74"/>
      <c r="H14" s="74"/>
    </row>
    <row r="15" spans="1:12">
      <c r="G15" s="74"/>
      <c r="H15" s="102" t="s">
        <v>611</v>
      </c>
    </row>
    <row r="16" spans="1:12" ht="12.75" customHeight="1">
      <c r="A16" s="192" t="s">
        <v>125</v>
      </c>
      <c r="B16" s="192" t="s">
        <v>511</v>
      </c>
      <c r="C16" s="192" t="s">
        <v>186</v>
      </c>
      <c r="D16" s="274" t="s">
        <v>513</v>
      </c>
      <c r="E16" s="275"/>
      <c r="F16" s="276"/>
      <c r="G16" s="268" t="s">
        <v>339</v>
      </c>
      <c r="H16" s="269"/>
    </row>
    <row r="17" spans="1:8">
      <c r="A17" s="232"/>
      <c r="B17" s="232"/>
      <c r="C17" s="232"/>
      <c r="D17" s="277"/>
      <c r="E17" s="278"/>
      <c r="F17" s="279"/>
      <c r="G17" s="270"/>
      <c r="H17" s="271"/>
    </row>
    <row r="18" spans="1:8">
      <c r="A18" s="232"/>
      <c r="B18" s="232"/>
      <c r="C18" s="232"/>
      <c r="D18" s="277"/>
      <c r="E18" s="278"/>
      <c r="F18" s="279"/>
      <c r="G18" s="272"/>
      <c r="H18" s="273"/>
    </row>
    <row r="19" spans="1:8">
      <c r="A19" s="232"/>
      <c r="B19" s="232"/>
      <c r="C19" s="232"/>
      <c r="D19" s="277"/>
      <c r="E19" s="278"/>
      <c r="F19" s="279"/>
      <c r="G19" s="266" t="s">
        <v>514</v>
      </c>
      <c r="H19" s="266" t="s">
        <v>515</v>
      </c>
    </row>
    <row r="20" spans="1:8">
      <c r="A20" s="233"/>
      <c r="B20" s="233"/>
      <c r="C20" s="233"/>
      <c r="D20" s="280"/>
      <c r="E20" s="281"/>
      <c r="F20" s="282"/>
      <c r="G20" s="267"/>
      <c r="H20" s="267"/>
    </row>
    <row r="21" spans="1:8">
      <c r="A21" s="125">
        <v>1</v>
      </c>
      <c r="B21" s="125">
        <v>2</v>
      </c>
      <c r="C21" s="125">
        <v>3</v>
      </c>
      <c r="D21" s="175">
        <v>4</v>
      </c>
      <c r="E21" s="265"/>
      <c r="F21" s="170"/>
      <c r="G21" s="88">
        <v>5</v>
      </c>
      <c r="H21" s="88">
        <v>6</v>
      </c>
    </row>
    <row r="22" spans="1:8" ht="25.5">
      <c r="A22" s="125" t="s">
        <v>612</v>
      </c>
      <c r="B22" s="126" t="s">
        <v>613</v>
      </c>
      <c r="C22" s="125"/>
      <c r="D22" s="175"/>
      <c r="E22" s="265"/>
      <c r="F22" s="170"/>
      <c r="G22" s="88"/>
      <c r="H22" s="88"/>
    </row>
    <row r="23" spans="1:8" ht="26.25">
      <c r="A23" s="38" t="s">
        <v>614</v>
      </c>
      <c r="B23" s="127" t="s">
        <v>111</v>
      </c>
      <c r="C23" s="125"/>
      <c r="D23" s="125">
        <v>3</v>
      </c>
      <c r="E23" s="125">
        <v>0</v>
      </c>
      <c r="F23" s="125">
        <v>1</v>
      </c>
      <c r="G23" s="148">
        <v>15252772</v>
      </c>
      <c r="H23" s="134">
        <v>17315261</v>
      </c>
    </row>
    <row r="24" spans="1:8">
      <c r="A24" s="125" t="s">
        <v>517</v>
      </c>
      <c r="B24" s="126" t="s">
        <v>615</v>
      </c>
      <c r="C24" s="125"/>
      <c r="D24" s="125">
        <v>3</v>
      </c>
      <c r="E24" s="125">
        <v>0</v>
      </c>
      <c r="F24" s="125">
        <v>2</v>
      </c>
      <c r="G24" s="134">
        <v>15104238</v>
      </c>
      <c r="H24" s="134">
        <v>17094797</v>
      </c>
    </row>
    <row r="25" spans="1:8">
      <c r="A25" s="125" t="s">
        <v>520</v>
      </c>
      <c r="B25" s="126" t="s">
        <v>616</v>
      </c>
      <c r="C25" s="125"/>
      <c r="D25" s="125">
        <v>3</v>
      </c>
      <c r="E25" s="125">
        <v>0</v>
      </c>
      <c r="F25" s="125">
        <v>3</v>
      </c>
      <c r="G25" s="135">
        <v>19963</v>
      </c>
      <c r="H25" s="134">
        <v>66841</v>
      </c>
    </row>
    <row r="26" spans="1:8">
      <c r="A26" s="125" t="s">
        <v>522</v>
      </c>
      <c r="B26" s="126" t="s">
        <v>617</v>
      </c>
      <c r="C26" s="125"/>
      <c r="D26" s="125">
        <v>3</v>
      </c>
      <c r="E26" s="125">
        <v>0</v>
      </c>
      <c r="F26" s="125">
        <v>4</v>
      </c>
      <c r="G26" s="134">
        <v>128571</v>
      </c>
      <c r="H26" s="135">
        <v>153623</v>
      </c>
    </row>
    <row r="27" spans="1:8" ht="26.25">
      <c r="A27" s="38" t="s">
        <v>618</v>
      </c>
      <c r="B27" s="127" t="s">
        <v>112</v>
      </c>
      <c r="C27" s="125"/>
      <c r="D27" s="125">
        <v>3</v>
      </c>
      <c r="E27" s="125">
        <v>0</v>
      </c>
      <c r="F27" s="125">
        <v>5</v>
      </c>
      <c r="G27" s="148">
        <v>16012970</v>
      </c>
      <c r="H27" s="134">
        <v>17605080</v>
      </c>
    </row>
    <row r="28" spans="1:8" ht="25.5">
      <c r="A28" s="125" t="s">
        <v>517</v>
      </c>
      <c r="B28" s="126" t="s">
        <v>619</v>
      </c>
      <c r="C28" s="125"/>
      <c r="D28" s="125">
        <v>3</v>
      </c>
      <c r="E28" s="125">
        <v>0</v>
      </c>
      <c r="F28" s="125">
        <v>6</v>
      </c>
      <c r="G28" s="136">
        <v>10753842</v>
      </c>
      <c r="H28" s="134">
        <v>12418805</v>
      </c>
    </row>
    <row r="29" spans="1:8" ht="25.5">
      <c r="A29" s="125" t="s">
        <v>520</v>
      </c>
      <c r="B29" s="126" t="s">
        <v>620</v>
      </c>
      <c r="C29" s="125"/>
      <c r="D29" s="125">
        <v>3</v>
      </c>
      <c r="E29" s="125">
        <v>0</v>
      </c>
      <c r="F29" s="125">
        <v>7</v>
      </c>
      <c r="G29" s="134">
        <v>4374198</v>
      </c>
      <c r="H29" s="136">
        <v>4354047</v>
      </c>
    </row>
    <row r="30" spans="1:8">
      <c r="A30" s="125" t="s">
        <v>522</v>
      </c>
      <c r="B30" s="126" t="s">
        <v>621</v>
      </c>
      <c r="C30" s="125"/>
      <c r="D30" s="125">
        <v>3</v>
      </c>
      <c r="E30" s="125">
        <v>0</v>
      </c>
      <c r="F30" s="125">
        <v>8</v>
      </c>
      <c r="G30" s="134">
        <v>192106</v>
      </c>
      <c r="H30" s="134">
        <v>125586</v>
      </c>
    </row>
    <row r="31" spans="1:8">
      <c r="A31" s="125" t="s">
        <v>524</v>
      </c>
      <c r="B31" s="126" t="s">
        <v>622</v>
      </c>
      <c r="C31" s="125"/>
      <c r="D31" s="125">
        <v>3</v>
      </c>
      <c r="E31" s="125">
        <v>0</v>
      </c>
      <c r="F31" s="125">
        <v>9</v>
      </c>
      <c r="G31" s="135">
        <v>689108</v>
      </c>
      <c r="H31" s="134">
        <v>705845</v>
      </c>
    </row>
    <row r="32" spans="1:8">
      <c r="A32" s="125" t="s">
        <v>526</v>
      </c>
      <c r="B32" s="126" t="s">
        <v>623</v>
      </c>
      <c r="C32" s="125"/>
      <c r="D32" s="125">
        <v>3</v>
      </c>
      <c r="E32" s="125">
        <v>1</v>
      </c>
      <c r="F32" s="125">
        <v>0</v>
      </c>
      <c r="G32" s="137">
        <v>3716</v>
      </c>
      <c r="H32" s="135">
        <v>797</v>
      </c>
    </row>
    <row r="33" spans="1:8" ht="26.25">
      <c r="A33" s="38" t="s">
        <v>624</v>
      </c>
      <c r="B33" s="127" t="s">
        <v>113</v>
      </c>
      <c r="C33" s="125"/>
      <c r="D33" s="125">
        <v>3</v>
      </c>
      <c r="E33" s="125">
        <v>1</v>
      </c>
      <c r="F33" s="125">
        <v>1</v>
      </c>
      <c r="G33" s="147">
        <v>0</v>
      </c>
      <c r="H33" s="137">
        <v>0</v>
      </c>
    </row>
    <row r="34" spans="1:8" ht="26.25">
      <c r="A34" s="38" t="s">
        <v>625</v>
      </c>
      <c r="B34" s="127" t="s">
        <v>114</v>
      </c>
      <c r="C34" s="125"/>
      <c r="D34" s="125">
        <v>3</v>
      </c>
      <c r="E34" s="125">
        <v>1</v>
      </c>
      <c r="F34" s="125">
        <v>2</v>
      </c>
      <c r="G34" s="135">
        <v>760198</v>
      </c>
      <c r="H34" s="135">
        <v>289819</v>
      </c>
    </row>
    <row r="35" spans="1:8" ht="25.5">
      <c r="A35" s="125" t="s">
        <v>626</v>
      </c>
      <c r="B35" s="126" t="s">
        <v>627</v>
      </c>
      <c r="C35" s="125"/>
      <c r="D35" s="125"/>
      <c r="E35" s="125"/>
      <c r="F35" s="125"/>
      <c r="G35" s="135"/>
      <c r="H35" s="135"/>
    </row>
    <row r="36" spans="1:8" ht="26.25">
      <c r="A36" s="38" t="s">
        <v>614</v>
      </c>
      <c r="B36" s="127" t="s">
        <v>115</v>
      </c>
      <c r="C36" s="125"/>
      <c r="D36" s="125">
        <v>3</v>
      </c>
      <c r="E36" s="125">
        <v>1</v>
      </c>
      <c r="F36" s="125">
        <v>3</v>
      </c>
      <c r="G36" s="148">
        <v>2031834</v>
      </c>
      <c r="H36" s="134">
        <v>1971443</v>
      </c>
    </row>
    <row r="37" spans="1:8" ht="25.5">
      <c r="A37" s="125" t="s">
        <v>517</v>
      </c>
      <c r="B37" s="126" t="s">
        <v>548</v>
      </c>
      <c r="C37" s="125"/>
      <c r="D37" s="125">
        <v>3</v>
      </c>
      <c r="E37" s="125">
        <v>1</v>
      </c>
      <c r="F37" s="125">
        <v>4</v>
      </c>
      <c r="G37" s="134">
        <v>0</v>
      </c>
      <c r="H37" s="134">
        <v>0</v>
      </c>
    </row>
    <row r="38" spans="1:8">
      <c r="A38" s="125" t="s">
        <v>520</v>
      </c>
      <c r="B38" s="126" t="s">
        <v>550</v>
      </c>
      <c r="C38" s="125"/>
      <c r="D38" s="125">
        <v>3</v>
      </c>
      <c r="E38" s="125">
        <v>1</v>
      </c>
      <c r="F38" s="125">
        <v>5</v>
      </c>
      <c r="G38" s="134">
        <v>0</v>
      </c>
      <c r="H38" s="134">
        <v>0</v>
      </c>
    </row>
    <row r="39" spans="1:8">
      <c r="A39" s="125" t="s">
        <v>522</v>
      </c>
      <c r="B39" s="126" t="s">
        <v>552</v>
      </c>
      <c r="C39" s="125"/>
      <c r="D39" s="125">
        <v>3</v>
      </c>
      <c r="E39" s="125">
        <v>1</v>
      </c>
      <c r="F39" s="125">
        <v>6</v>
      </c>
      <c r="G39" s="134">
        <v>8858</v>
      </c>
      <c r="H39" s="134">
        <v>8473</v>
      </c>
    </row>
    <row r="40" spans="1:8">
      <c r="A40" s="125" t="s">
        <v>524</v>
      </c>
      <c r="B40" s="126" t="s">
        <v>554</v>
      </c>
      <c r="C40" s="125"/>
      <c r="D40" s="125">
        <v>3</v>
      </c>
      <c r="E40" s="125">
        <v>1</v>
      </c>
      <c r="F40" s="125">
        <v>7</v>
      </c>
      <c r="G40" s="134">
        <v>0</v>
      </c>
      <c r="H40" s="134">
        <v>0</v>
      </c>
    </row>
    <row r="41" spans="1:8">
      <c r="A41" s="125" t="s">
        <v>526</v>
      </c>
      <c r="B41" s="126" t="s">
        <v>556</v>
      </c>
      <c r="C41" s="125"/>
      <c r="D41" s="125">
        <v>3</v>
      </c>
      <c r="E41" s="125">
        <v>1</v>
      </c>
      <c r="F41" s="125">
        <v>8</v>
      </c>
      <c r="G41" s="135">
        <v>0</v>
      </c>
      <c r="H41" s="134">
        <v>0</v>
      </c>
    </row>
    <row r="42" spans="1:8" ht="25.5">
      <c r="A42" s="125" t="s">
        <v>527</v>
      </c>
      <c r="B42" s="126" t="s">
        <v>558</v>
      </c>
      <c r="C42" s="125"/>
      <c r="D42" s="125">
        <v>3</v>
      </c>
      <c r="E42" s="125">
        <v>1</v>
      </c>
      <c r="F42" s="125">
        <v>9</v>
      </c>
      <c r="G42" s="134">
        <v>2022976</v>
      </c>
      <c r="H42" s="135">
        <v>1962970</v>
      </c>
    </row>
    <row r="43" spans="1:8" ht="26.25">
      <c r="A43" s="38" t="s">
        <v>618</v>
      </c>
      <c r="B43" s="127" t="s">
        <v>116</v>
      </c>
      <c r="C43" s="125"/>
      <c r="D43" s="125">
        <v>3</v>
      </c>
      <c r="E43" s="125">
        <v>2</v>
      </c>
      <c r="F43" s="125">
        <v>0</v>
      </c>
      <c r="G43" s="148">
        <v>2561024</v>
      </c>
      <c r="H43" s="134">
        <v>4148603</v>
      </c>
    </row>
    <row r="44" spans="1:8" ht="25.5">
      <c r="A44" s="125" t="s">
        <v>517</v>
      </c>
      <c r="B44" s="126" t="s">
        <v>561</v>
      </c>
      <c r="C44" s="125"/>
      <c r="D44" s="125">
        <v>3</v>
      </c>
      <c r="E44" s="125">
        <v>2</v>
      </c>
      <c r="F44" s="125">
        <v>1</v>
      </c>
      <c r="G44" s="134">
        <v>0</v>
      </c>
      <c r="H44" s="134">
        <v>0</v>
      </c>
    </row>
    <row r="45" spans="1:8">
      <c r="A45" s="125" t="s">
        <v>520</v>
      </c>
      <c r="B45" s="126" t="s">
        <v>563</v>
      </c>
      <c r="C45" s="125"/>
      <c r="D45" s="125">
        <v>3</v>
      </c>
      <c r="E45" s="125">
        <v>2</v>
      </c>
      <c r="F45" s="125">
        <v>2</v>
      </c>
      <c r="G45" s="135">
        <v>0</v>
      </c>
      <c r="H45" s="134">
        <v>0</v>
      </c>
    </row>
    <row r="46" spans="1:8">
      <c r="A46" s="125" t="s">
        <v>522</v>
      </c>
      <c r="B46" s="126" t="s">
        <v>565</v>
      </c>
      <c r="C46" s="125"/>
      <c r="D46" s="125">
        <v>3</v>
      </c>
      <c r="E46" s="125">
        <v>2</v>
      </c>
      <c r="F46" s="125">
        <v>3</v>
      </c>
      <c r="G46" s="135">
        <v>2561024</v>
      </c>
      <c r="H46" s="135">
        <v>4148603</v>
      </c>
    </row>
    <row r="47" spans="1:8" ht="25.5">
      <c r="A47" s="125" t="s">
        <v>524</v>
      </c>
      <c r="B47" s="126" t="s">
        <v>567</v>
      </c>
      <c r="C47" s="125"/>
      <c r="D47" s="125">
        <v>3</v>
      </c>
      <c r="E47" s="125">
        <v>2</v>
      </c>
      <c r="F47" s="125">
        <v>4</v>
      </c>
      <c r="G47" s="138">
        <v>0</v>
      </c>
      <c r="H47" s="135">
        <v>0</v>
      </c>
    </row>
    <row r="48" spans="1:8" ht="26.25">
      <c r="A48" s="38" t="s">
        <v>624</v>
      </c>
      <c r="B48" s="127" t="s">
        <v>117</v>
      </c>
      <c r="C48" s="125"/>
      <c r="D48" s="125">
        <v>3</v>
      </c>
      <c r="E48" s="125">
        <v>2</v>
      </c>
      <c r="F48" s="125">
        <v>5</v>
      </c>
      <c r="G48" s="150">
        <v>0</v>
      </c>
      <c r="H48" s="138">
        <v>0</v>
      </c>
    </row>
    <row r="49" spans="1:8" ht="26.25">
      <c r="A49" s="38" t="s">
        <v>625</v>
      </c>
      <c r="B49" s="127" t="s">
        <v>118</v>
      </c>
      <c r="C49" s="125"/>
      <c r="D49" s="125">
        <v>3</v>
      </c>
      <c r="E49" s="125">
        <v>2</v>
      </c>
      <c r="F49" s="125">
        <v>6</v>
      </c>
      <c r="G49" s="149">
        <v>529190</v>
      </c>
      <c r="H49" s="133">
        <v>2177160</v>
      </c>
    </row>
    <row r="50" spans="1:8" ht="25.5">
      <c r="A50" s="125" t="s">
        <v>628</v>
      </c>
      <c r="B50" s="126" t="s">
        <v>629</v>
      </c>
      <c r="C50" s="125"/>
      <c r="D50" s="125"/>
      <c r="E50" s="125"/>
      <c r="F50" s="126"/>
      <c r="G50" s="130"/>
      <c r="H50" s="130"/>
    </row>
    <row r="51" spans="1:8" ht="26.25">
      <c r="A51" s="38" t="s">
        <v>614</v>
      </c>
      <c r="B51" s="127" t="s">
        <v>119</v>
      </c>
      <c r="C51" s="125"/>
      <c r="D51" s="125">
        <v>3</v>
      </c>
      <c r="E51" s="125">
        <v>2</v>
      </c>
      <c r="F51" s="126">
        <v>7</v>
      </c>
      <c r="G51" s="148">
        <v>10136504</v>
      </c>
      <c r="H51" s="139">
        <v>10055668</v>
      </c>
    </row>
    <row r="52" spans="1:8">
      <c r="A52" s="125" t="s">
        <v>517</v>
      </c>
      <c r="B52" s="126" t="s">
        <v>572</v>
      </c>
      <c r="C52" s="125"/>
      <c r="D52" s="125">
        <v>3</v>
      </c>
      <c r="E52" s="125">
        <v>2</v>
      </c>
      <c r="F52" s="125">
        <v>8</v>
      </c>
      <c r="G52" s="133">
        <v>0</v>
      </c>
      <c r="H52" s="133">
        <v>0</v>
      </c>
    </row>
    <row r="53" spans="1:8">
      <c r="A53" s="125" t="s">
        <v>520</v>
      </c>
      <c r="B53" s="126" t="s">
        <v>574</v>
      </c>
      <c r="C53" s="125"/>
      <c r="D53" s="125">
        <v>3</v>
      </c>
      <c r="E53" s="125">
        <v>2</v>
      </c>
      <c r="F53" s="125">
        <v>9</v>
      </c>
      <c r="G53" s="139">
        <v>1781572</v>
      </c>
      <c r="H53" s="138">
        <v>3469042</v>
      </c>
    </row>
    <row r="54" spans="1:8">
      <c r="A54" s="125" t="s">
        <v>522</v>
      </c>
      <c r="B54" s="126" t="s">
        <v>576</v>
      </c>
      <c r="C54" s="125"/>
      <c r="D54" s="125">
        <v>3</v>
      </c>
      <c r="E54" s="125">
        <v>3</v>
      </c>
      <c r="F54" s="125">
        <v>0</v>
      </c>
      <c r="G54" s="133">
        <v>8333200</v>
      </c>
      <c r="H54" s="135">
        <v>6564792</v>
      </c>
    </row>
    <row r="55" spans="1:8" ht="25.5">
      <c r="A55" s="125" t="s">
        <v>524</v>
      </c>
      <c r="B55" s="126" t="s">
        <v>578</v>
      </c>
      <c r="C55" s="125"/>
      <c r="D55" s="125">
        <v>3</v>
      </c>
      <c r="E55" s="125">
        <v>3</v>
      </c>
      <c r="F55" s="125">
        <v>1</v>
      </c>
      <c r="G55" s="138">
        <v>21732</v>
      </c>
      <c r="H55" s="135">
        <v>21834</v>
      </c>
    </row>
    <row r="56" spans="1:8" ht="26.25">
      <c r="A56" s="38" t="s">
        <v>618</v>
      </c>
      <c r="B56" s="127" t="s">
        <v>120</v>
      </c>
      <c r="C56" s="125"/>
      <c r="D56" s="125">
        <v>3</v>
      </c>
      <c r="E56" s="125">
        <v>3</v>
      </c>
      <c r="F56" s="125">
        <v>2</v>
      </c>
      <c r="G56" s="148">
        <v>8928035</v>
      </c>
      <c r="H56" s="134">
        <v>7505455</v>
      </c>
    </row>
    <row r="57" spans="1:8">
      <c r="A57" s="125" t="s">
        <v>517</v>
      </c>
      <c r="B57" s="126" t="s">
        <v>581</v>
      </c>
      <c r="C57" s="125"/>
      <c r="D57" s="125">
        <v>3</v>
      </c>
      <c r="E57" s="125">
        <v>3</v>
      </c>
      <c r="F57" s="125">
        <v>3</v>
      </c>
      <c r="G57" s="135">
        <v>0</v>
      </c>
      <c r="H57" s="134">
        <v>0</v>
      </c>
    </row>
    <row r="58" spans="1:8">
      <c r="A58" s="125" t="s">
        <v>520</v>
      </c>
      <c r="B58" s="126" t="s">
        <v>583</v>
      </c>
      <c r="C58" s="125"/>
      <c r="D58" s="125">
        <v>3</v>
      </c>
      <c r="E58" s="125">
        <v>3</v>
      </c>
      <c r="F58" s="125">
        <v>4</v>
      </c>
      <c r="G58" s="134">
        <v>1095924</v>
      </c>
      <c r="H58" s="134">
        <v>878087</v>
      </c>
    </row>
    <row r="59" spans="1:8">
      <c r="A59" s="125" t="s">
        <v>522</v>
      </c>
      <c r="B59" s="126" t="s">
        <v>585</v>
      </c>
      <c r="C59" s="125"/>
      <c r="D59" s="125">
        <v>3</v>
      </c>
      <c r="E59" s="125">
        <v>3</v>
      </c>
      <c r="F59" s="125">
        <v>5</v>
      </c>
      <c r="G59" s="134">
        <v>7598333</v>
      </c>
      <c r="H59" s="134">
        <v>6412000</v>
      </c>
    </row>
    <row r="60" spans="1:8">
      <c r="A60" s="125" t="s">
        <v>524</v>
      </c>
      <c r="B60" s="126" t="s">
        <v>587</v>
      </c>
      <c r="C60" s="125"/>
      <c r="D60" s="125">
        <v>3</v>
      </c>
      <c r="E60" s="125">
        <v>3</v>
      </c>
      <c r="F60" s="125">
        <v>6</v>
      </c>
      <c r="G60" s="134">
        <v>0</v>
      </c>
      <c r="H60" s="135">
        <v>0</v>
      </c>
    </row>
    <row r="61" spans="1:8">
      <c r="A61" s="125" t="s">
        <v>526</v>
      </c>
      <c r="B61" s="126" t="s">
        <v>589</v>
      </c>
      <c r="C61" s="125"/>
      <c r="D61" s="125">
        <v>3</v>
      </c>
      <c r="E61" s="125">
        <v>3</v>
      </c>
      <c r="F61" s="125">
        <v>7</v>
      </c>
      <c r="G61" s="134">
        <v>22209</v>
      </c>
      <c r="H61" s="134">
        <v>22285</v>
      </c>
    </row>
    <row r="62" spans="1:8" ht="25.5">
      <c r="A62" s="125" t="s">
        <v>527</v>
      </c>
      <c r="B62" s="126" t="s">
        <v>591</v>
      </c>
      <c r="C62" s="125"/>
      <c r="D62" s="125">
        <v>3</v>
      </c>
      <c r="E62" s="125">
        <v>3</v>
      </c>
      <c r="F62" s="125">
        <v>8</v>
      </c>
      <c r="G62" s="135">
        <v>211569</v>
      </c>
      <c r="H62" s="134">
        <v>193083</v>
      </c>
    </row>
    <row r="63" spans="1:8" ht="26.25">
      <c r="A63" s="38" t="s">
        <v>624</v>
      </c>
      <c r="B63" s="127" t="s">
        <v>121</v>
      </c>
      <c r="C63" s="125"/>
      <c r="D63" s="125">
        <v>3</v>
      </c>
      <c r="E63" s="125">
        <v>3</v>
      </c>
      <c r="F63" s="125">
        <v>9</v>
      </c>
      <c r="G63" s="134">
        <v>1208469</v>
      </c>
      <c r="H63" s="134">
        <v>2550213</v>
      </c>
    </row>
    <row r="64" spans="1:8" ht="26.25">
      <c r="A64" s="38" t="s">
        <v>625</v>
      </c>
      <c r="B64" s="127" t="s">
        <v>122</v>
      </c>
      <c r="C64" s="125"/>
      <c r="D64" s="125">
        <v>3</v>
      </c>
      <c r="E64" s="125">
        <v>4</v>
      </c>
      <c r="F64" s="125">
        <v>0</v>
      </c>
      <c r="G64" s="134">
        <v>0</v>
      </c>
      <c r="H64" s="134">
        <v>0</v>
      </c>
    </row>
    <row r="65" spans="1:8">
      <c r="A65" s="125" t="s">
        <v>630</v>
      </c>
      <c r="B65" s="126" t="s">
        <v>631</v>
      </c>
      <c r="C65" s="125"/>
      <c r="D65" s="125">
        <v>3</v>
      </c>
      <c r="E65" s="125">
        <v>4</v>
      </c>
      <c r="F65" s="125">
        <v>1</v>
      </c>
      <c r="G65" s="148">
        <v>27421110</v>
      </c>
      <c r="H65" s="134">
        <v>29342372</v>
      </c>
    </row>
    <row r="66" spans="1:8">
      <c r="A66" s="125" t="s">
        <v>632</v>
      </c>
      <c r="B66" s="126" t="s">
        <v>633</v>
      </c>
      <c r="C66" s="125"/>
      <c r="D66" s="125">
        <v>3</v>
      </c>
      <c r="E66" s="125">
        <v>4</v>
      </c>
      <c r="F66" s="125">
        <v>2</v>
      </c>
      <c r="G66" s="148">
        <v>27502029</v>
      </c>
      <c r="H66" s="134">
        <v>29259138</v>
      </c>
    </row>
    <row r="67" spans="1:8">
      <c r="A67" s="125" t="s">
        <v>634</v>
      </c>
      <c r="B67" s="126" t="s">
        <v>635</v>
      </c>
      <c r="C67" s="125"/>
      <c r="D67" s="125">
        <v>3</v>
      </c>
      <c r="E67" s="125">
        <v>4</v>
      </c>
      <c r="F67" s="125">
        <v>3</v>
      </c>
      <c r="G67" s="146">
        <v>0</v>
      </c>
      <c r="H67" s="135">
        <v>83234</v>
      </c>
    </row>
    <row r="68" spans="1:8">
      <c r="A68" s="125" t="s">
        <v>636</v>
      </c>
      <c r="B68" s="126" t="s">
        <v>637</v>
      </c>
      <c r="C68" s="125"/>
      <c r="D68" s="125">
        <v>3</v>
      </c>
      <c r="E68" s="125">
        <v>4</v>
      </c>
      <c r="F68" s="125">
        <v>4</v>
      </c>
      <c r="G68" s="135">
        <v>80919</v>
      </c>
      <c r="H68" s="135">
        <v>0</v>
      </c>
    </row>
    <row r="69" spans="1:8">
      <c r="A69" s="125" t="s">
        <v>638</v>
      </c>
      <c r="B69" s="126" t="s">
        <v>639</v>
      </c>
      <c r="C69" s="125"/>
      <c r="D69" s="125">
        <v>3</v>
      </c>
      <c r="E69" s="125">
        <v>4</v>
      </c>
      <c r="F69" s="125">
        <v>5</v>
      </c>
      <c r="G69" s="135">
        <v>116475</v>
      </c>
      <c r="H69" s="135">
        <v>33241</v>
      </c>
    </row>
    <row r="70" spans="1:8" ht="25.5">
      <c r="A70" s="125" t="s">
        <v>614</v>
      </c>
      <c r="B70" s="126" t="s">
        <v>640</v>
      </c>
      <c r="C70" s="125"/>
      <c r="D70" s="125">
        <v>3</v>
      </c>
      <c r="E70" s="125">
        <v>4</v>
      </c>
      <c r="F70" s="125">
        <v>6</v>
      </c>
      <c r="G70" s="135">
        <v>0</v>
      </c>
      <c r="H70" s="135">
        <v>0</v>
      </c>
    </row>
    <row r="71" spans="1:8" ht="25.5">
      <c r="A71" s="125" t="s">
        <v>641</v>
      </c>
      <c r="B71" s="126" t="s">
        <v>642</v>
      </c>
      <c r="C71" s="125"/>
      <c r="D71" s="125">
        <v>3</v>
      </c>
      <c r="E71" s="125">
        <v>4</v>
      </c>
      <c r="F71" s="125">
        <v>7</v>
      </c>
      <c r="G71" s="135">
        <v>0</v>
      </c>
      <c r="H71" s="135">
        <v>0</v>
      </c>
    </row>
    <row r="72" spans="1:8" ht="25.5">
      <c r="A72" s="125" t="s">
        <v>643</v>
      </c>
      <c r="B72" s="126" t="s">
        <v>644</v>
      </c>
      <c r="C72" s="125"/>
      <c r="D72" s="125">
        <v>3</v>
      </c>
      <c r="E72" s="125">
        <v>4</v>
      </c>
      <c r="F72" s="125">
        <v>8</v>
      </c>
      <c r="G72" s="135">
        <v>35556</v>
      </c>
      <c r="H72" s="135">
        <v>116475</v>
      </c>
    </row>
    <row r="74" spans="1:8">
      <c r="A74" s="154" t="s">
        <v>710</v>
      </c>
      <c r="B74" s="161"/>
    </row>
    <row r="75" spans="1:8">
      <c r="A75" s="68"/>
      <c r="B75" s="43"/>
    </row>
    <row r="76" spans="1:8" s="52" customFormat="1">
      <c r="B76" s="77" t="s">
        <v>654</v>
      </c>
      <c r="G76" s="77" t="s">
        <v>334</v>
      </c>
      <c r="H76" s="87"/>
    </row>
    <row r="77" spans="1:8" s="52" customFormat="1">
      <c r="B77" s="77" t="s">
        <v>693</v>
      </c>
      <c r="G77" s="103" t="s">
        <v>679</v>
      </c>
      <c r="H77" s="87"/>
    </row>
    <row r="78" spans="1:8" s="52" customFormat="1">
      <c r="B78" s="77" t="s">
        <v>655</v>
      </c>
      <c r="G78" s="87"/>
      <c r="H78" s="87"/>
    </row>
    <row r="79" spans="1:8" s="52" customFormat="1">
      <c r="G79" s="87"/>
      <c r="H79" s="87"/>
    </row>
    <row r="80" spans="1:8" s="52" customFormat="1">
      <c r="G80" s="87"/>
      <c r="H80" s="87"/>
    </row>
  </sheetData>
  <mergeCells count="15">
    <mergeCell ref="D22:F22"/>
    <mergeCell ref="D21:F21"/>
    <mergeCell ref="A16:A20"/>
    <mergeCell ref="G19:G20"/>
    <mergeCell ref="G16:H18"/>
    <mergeCell ref="B16:B20"/>
    <mergeCell ref="C16:C20"/>
    <mergeCell ref="D16:F20"/>
    <mergeCell ref="H19:H20"/>
    <mergeCell ref="B5:H5"/>
    <mergeCell ref="B7:H7"/>
    <mergeCell ref="B6:H6"/>
    <mergeCell ref="A12:H12"/>
    <mergeCell ref="A11:H11"/>
    <mergeCell ref="A10:H10"/>
  </mergeCells>
  <phoneticPr fontId="9" type="noConversion"/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topLeftCell="A31" workbookViewId="0">
      <selection activeCell="M47" sqref="M47"/>
    </sheetView>
  </sheetViews>
  <sheetFormatPr defaultRowHeight="12.75"/>
  <cols>
    <col min="1" max="1" width="55" style="24" customWidth="1"/>
    <col min="2" max="2" width="2.7109375" style="24" customWidth="1"/>
    <col min="3" max="3" width="2.28515625" style="24" customWidth="1"/>
    <col min="4" max="4" width="2.7109375" style="24" customWidth="1"/>
    <col min="5" max="5" width="9.28515625" style="24" customWidth="1"/>
    <col min="6" max="6" width="7.140625" style="24" customWidth="1"/>
    <col min="7" max="8" width="9.140625" style="24"/>
    <col min="9" max="9" width="8.140625" style="24" customWidth="1"/>
    <col min="10" max="10" width="9.5703125" style="24" customWidth="1"/>
    <col min="11" max="11" width="5.85546875" style="24" customWidth="1"/>
    <col min="12" max="16384" width="9.140625" style="24"/>
  </cols>
  <sheetData>
    <row r="1" spans="1:12" ht="13.5">
      <c r="H1" s="5"/>
      <c r="K1" s="39"/>
      <c r="L1" s="3" t="s">
        <v>130</v>
      </c>
    </row>
    <row r="2" spans="1:12" ht="13.5">
      <c r="H2" s="5"/>
      <c r="K2" s="283" t="s">
        <v>164</v>
      </c>
      <c r="L2" s="284"/>
    </row>
    <row r="3" spans="1:12" ht="13.5">
      <c r="A3" s="51" t="s">
        <v>336</v>
      </c>
      <c r="B3" s="236" t="s">
        <v>650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12" ht="13.5">
      <c r="A4" s="51" t="s">
        <v>180</v>
      </c>
      <c r="B4" s="236" t="s">
        <v>651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12">
      <c r="A5" s="51" t="s">
        <v>181</v>
      </c>
      <c r="B5" s="237" t="s">
        <v>648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>
      <c r="A6" s="51" t="s">
        <v>182</v>
      </c>
      <c r="B6" s="238" t="s">
        <v>649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51" t="s">
        <v>183</v>
      </c>
      <c r="B7" s="238" t="s">
        <v>1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</row>
    <row r="8" spans="1:12">
      <c r="I8" s="33"/>
      <c r="J8" s="33"/>
      <c r="K8" s="33"/>
      <c r="L8" s="33"/>
    </row>
    <row r="10" spans="1:12" ht="15.75">
      <c r="A10" s="289" t="s">
        <v>9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</row>
    <row r="11" spans="1:12">
      <c r="A11" s="290" t="s">
        <v>708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</row>
    <row r="13" spans="1:12">
      <c r="L13" s="24" t="s">
        <v>510</v>
      </c>
    </row>
    <row r="14" spans="1:12" ht="0.75" customHeight="1"/>
    <row r="15" spans="1:12" hidden="1"/>
    <row r="16" spans="1:12" ht="26.25" customHeight="1">
      <c r="A16" s="244" t="s">
        <v>10</v>
      </c>
      <c r="B16" s="286" t="s">
        <v>513</v>
      </c>
      <c r="C16" s="286"/>
      <c r="D16" s="286"/>
      <c r="E16" s="176" t="s">
        <v>11</v>
      </c>
      <c r="F16" s="176"/>
      <c r="G16" s="176"/>
      <c r="H16" s="176"/>
      <c r="I16" s="176"/>
      <c r="J16" s="176"/>
      <c r="K16" s="286" t="s">
        <v>12</v>
      </c>
      <c r="L16" s="286" t="s">
        <v>13</v>
      </c>
    </row>
    <row r="17" spans="1:12" ht="15" customHeight="1">
      <c r="A17" s="244"/>
      <c r="B17" s="286"/>
      <c r="C17" s="286"/>
      <c r="D17" s="286"/>
      <c r="E17" s="176"/>
      <c r="F17" s="176"/>
      <c r="G17" s="176"/>
      <c r="H17" s="176"/>
      <c r="I17" s="176"/>
      <c r="J17" s="176"/>
      <c r="K17" s="286"/>
      <c r="L17" s="286"/>
    </row>
    <row r="18" spans="1:12" ht="16.5" hidden="1" customHeight="1">
      <c r="A18" s="244"/>
      <c r="B18" s="286"/>
      <c r="C18" s="286"/>
      <c r="D18" s="286"/>
      <c r="E18" s="186"/>
      <c r="F18" s="186"/>
      <c r="G18" s="186"/>
      <c r="H18" s="186"/>
      <c r="I18" s="186"/>
      <c r="J18" s="186"/>
      <c r="K18" s="286"/>
      <c r="L18" s="286"/>
    </row>
    <row r="19" spans="1:12" ht="203.25" customHeight="1">
      <c r="A19" s="244"/>
      <c r="B19" s="286"/>
      <c r="C19" s="286"/>
      <c r="D19" s="286"/>
      <c r="E19" s="286" t="s">
        <v>14</v>
      </c>
      <c r="F19" s="47" t="s">
        <v>15</v>
      </c>
      <c r="G19" s="286" t="s">
        <v>16</v>
      </c>
      <c r="H19" s="285" t="s">
        <v>17</v>
      </c>
      <c r="I19" s="286" t="s">
        <v>18</v>
      </c>
      <c r="J19" s="47" t="s">
        <v>19</v>
      </c>
      <c r="K19" s="286"/>
      <c r="L19" s="286"/>
    </row>
    <row r="20" spans="1:12" ht="81" hidden="1" customHeight="1">
      <c r="A20" s="4"/>
      <c r="B20" s="286"/>
      <c r="C20" s="286"/>
      <c r="D20" s="286"/>
      <c r="E20" s="286"/>
      <c r="F20" s="48" t="s">
        <v>20</v>
      </c>
      <c r="G20" s="286"/>
      <c r="H20" s="285"/>
      <c r="I20" s="286"/>
      <c r="J20" s="48"/>
      <c r="K20" s="286"/>
      <c r="L20" s="46"/>
    </row>
    <row r="21" spans="1:12" ht="41.25" hidden="1" customHeight="1">
      <c r="A21" s="4"/>
      <c r="B21" s="286"/>
      <c r="C21" s="286"/>
      <c r="D21" s="286"/>
      <c r="E21" s="286"/>
      <c r="F21" s="46"/>
      <c r="G21" s="286"/>
      <c r="H21" s="285"/>
      <c r="I21" s="286"/>
      <c r="J21" s="48" t="s">
        <v>21</v>
      </c>
      <c r="K21" s="286"/>
      <c r="L21" s="46"/>
    </row>
    <row r="22" spans="1:12">
      <c r="A22" s="30">
        <v>1</v>
      </c>
      <c r="B22" s="176">
        <v>2</v>
      </c>
      <c r="C22" s="176"/>
      <c r="D22" s="176"/>
      <c r="E22" s="30">
        <v>3</v>
      </c>
      <c r="F22" s="30">
        <v>4</v>
      </c>
      <c r="G22" s="30">
        <v>5</v>
      </c>
      <c r="H22" s="30">
        <v>6</v>
      </c>
      <c r="I22" s="30">
        <v>7</v>
      </c>
      <c r="J22" s="30">
        <v>8</v>
      </c>
      <c r="K22" s="30">
        <v>9</v>
      </c>
      <c r="L22" s="30">
        <v>10</v>
      </c>
    </row>
    <row r="23" spans="1:12" ht="16.5" customHeight="1">
      <c r="A23" s="143" t="s">
        <v>695</v>
      </c>
      <c r="B23" s="30">
        <v>9</v>
      </c>
      <c r="C23" s="30">
        <v>0</v>
      </c>
      <c r="D23" s="30">
        <v>1</v>
      </c>
      <c r="E23" s="155">
        <v>18768600</v>
      </c>
      <c r="F23" s="155">
        <v>0</v>
      </c>
      <c r="G23" s="155">
        <v>0</v>
      </c>
      <c r="H23" s="156">
        <v>222759</v>
      </c>
      <c r="I23" s="156">
        <v>324869</v>
      </c>
      <c r="J23" s="155">
        <v>19316228</v>
      </c>
      <c r="K23" s="155"/>
      <c r="L23" s="155">
        <v>19316228</v>
      </c>
    </row>
    <row r="24" spans="1:12" ht="18.75" customHeight="1">
      <c r="A24" s="4" t="s">
        <v>22</v>
      </c>
      <c r="B24" s="30">
        <v>9</v>
      </c>
      <c r="C24" s="30">
        <v>0</v>
      </c>
      <c r="D24" s="30">
        <v>2</v>
      </c>
      <c r="E24" s="155"/>
      <c r="F24" s="155"/>
      <c r="G24" s="155"/>
      <c r="H24" s="155"/>
      <c r="I24" s="155"/>
      <c r="J24" s="155"/>
      <c r="K24" s="155"/>
      <c r="L24" s="155"/>
    </row>
    <row r="25" spans="1:12" ht="19.5" customHeight="1">
      <c r="A25" s="4" t="s">
        <v>23</v>
      </c>
      <c r="B25" s="30">
        <v>9</v>
      </c>
      <c r="C25" s="30">
        <v>0</v>
      </c>
      <c r="D25" s="30">
        <v>3</v>
      </c>
      <c r="E25" s="155"/>
      <c r="F25" s="155"/>
      <c r="G25" s="155"/>
      <c r="H25" s="155"/>
      <c r="I25" s="155"/>
      <c r="J25" s="155"/>
      <c r="K25" s="155"/>
      <c r="L25" s="155"/>
    </row>
    <row r="26" spans="1:12" ht="18.75" customHeight="1">
      <c r="A26" s="287" t="s">
        <v>696</v>
      </c>
      <c r="B26" s="176">
        <v>9</v>
      </c>
      <c r="C26" s="176">
        <v>0</v>
      </c>
      <c r="D26" s="176">
        <v>4</v>
      </c>
      <c r="E26" s="155">
        <v>18768600</v>
      </c>
      <c r="F26" s="155">
        <v>0</v>
      </c>
      <c r="G26" s="155">
        <v>0</v>
      </c>
      <c r="H26" s="156">
        <v>222759</v>
      </c>
      <c r="I26" s="156">
        <v>324869</v>
      </c>
      <c r="J26" s="155">
        <f>E26+F26+G26+H26+I26</f>
        <v>19316228</v>
      </c>
      <c r="K26" s="155"/>
      <c r="L26" s="155">
        <f>J26-K26</f>
        <v>19316228</v>
      </c>
    </row>
    <row r="27" spans="1:12" ht="15" customHeight="1">
      <c r="A27" s="288"/>
      <c r="B27" s="176"/>
      <c r="C27" s="176"/>
      <c r="D27" s="176"/>
      <c r="E27" s="155"/>
      <c r="F27" s="155"/>
      <c r="G27" s="155"/>
      <c r="H27" s="155"/>
      <c r="I27" s="155"/>
      <c r="J27" s="155"/>
      <c r="K27" s="155"/>
      <c r="L27" s="155"/>
    </row>
    <row r="28" spans="1:12">
      <c r="A28" s="4" t="s">
        <v>24</v>
      </c>
      <c r="B28" s="30">
        <v>9</v>
      </c>
      <c r="C28" s="30">
        <v>0</v>
      </c>
      <c r="D28" s="30">
        <v>5</v>
      </c>
      <c r="E28" s="155"/>
      <c r="F28" s="155"/>
      <c r="G28" s="155"/>
      <c r="H28" s="155"/>
      <c r="I28" s="155"/>
      <c r="J28" s="155">
        <f t="shared" ref="J28:J47" si="0">E28+F28+G28+H28+I28</f>
        <v>0</v>
      </c>
      <c r="K28" s="155"/>
      <c r="L28" s="155">
        <f>J28-K28</f>
        <v>0</v>
      </c>
    </row>
    <row r="29" spans="1:12" ht="33" customHeight="1">
      <c r="A29" s="4" t="s">
        <v>25</v>
      </c>
      <c r="B29" s="30">
        <v>9</v>
      </c>
      <c r="C29" s="30">
        <v>0</v>
      </c>
      <c r="D29" s="30">
        <v>6</v>
      </c>
      <c r="E29" s="155"/>
      <c r="F29" s="155"/>
      <c r="G29" s="155"/>
      <c r="H29" s="155"/>
      <c r="I29" s="155"/>
      <c r="J29" s="155">
        <f t="shared" si="0"/>
        <v>0</v>
      </c>
      <c r="K29" s="155"/>
      <c r="L29" s="155">
        <f t="shared" ref="L29:L47" si="1">J29-K29</f>
        <v>0</v>
      </c>
    </row>
    <row r="30" spans="1:12" ht="32.25" customHeight="1">
      <c r="A30" s="4" t="s">
        <v>26</v>
      </c>
      <c r="B30" s="30">
        <v>9</v>
      </c>
      <c r="C30" s="30">
        <v>0</v>
      </c>
      <c r="D30" s="30">
        <v>7</v>
      </c>
      <c r="E30" s="155"/>
      <c r="F30" s="155"/>
      <c r="G30" s="155"/>
      <c r="H30" s="155"/>
      <c r="I30" s="155"/>
      <c r="J30" s="155">
        <f t="shared" si="0"/>
        <v>0</v>
      </c>
      <c r="K30" s="155"/>
      <c r="L30" s="155">
        <f t="shared" si="1"/>
        <v>0</v>
      </c>
    </row>
    <row r="31" spans="1:12" ht="16.5" customHeight="1">
      <c r="A31" s="4" t="s">
        <v>27</v>
      </c>
      <c r="B31" s="30">
        <v>9</v>
      </c>
      <c r="C31" s="30">
        <v>0</v>
      </c>
      <c r="D31" s="30">
        <v>8</v>
      </c>
      <c r="E31" s="155"/>
      <c r="F31" s="155"/>
      <c r="G31" s="155"/>
      <c r="H31" s="155"/>
      <c r="I31" s="157">
        <v>-822011</v>
      </c>
      <c r="J31" s="155">
        <f>E31+F31+G31+H31+I31</f>
        <v>-822011</v>
      </c>
      <c r="K31" s="155"/>
      <c r="L31" s="155">
        <f t="shared" si="1"/>
        <v>-822011</v>
      </c>
    </row>
    <row r="32" spans="1:12" ht="18.75" customHeight="1">
      <c r="A32" s="4" t="s">
        <v>28</v>
      </c>
      <c r="B32" s="30">
        <v>9</v>
      </c>
      <c r="C32" s="30">
        <v>0</v>
      </c>
      <c r="D32" s="30">
        <v>9</v>
      </c>
      <c r="E32" s="155"/>
      <c r="F32" s="155"/>
      <c r="G32" s="155"/>
      <c r="H32" s="155"/>
      <c r="I32" s="157">
        <v>-1</v>
      </c>
      <c r="J32" s="155">
        <f t="shared" si="0"/>
        <v>-1</v>
      </c>
      <c r="K32" s="155"/>
      <c r="L32" s="155">
        <f t="shared" si="1"/>
        <v>-1</v>
      </c>
    </row>
    <row r="33" spans="1:12" ht="29.25" customHeight="1">
      <c r="A33" s="4" t="s">
        <v>29</v>
      </c>
      <c r="B33" s="30">
        <v>9</v>
      </c>
      <c r="C33" s="30">
        <v>1</v>
      </c>
      <c r="D33" s="30">
        <v>0</v>
      </c>
      <c r="E33" s="155"/>
      <c r="F33" s="155"/>
      <c r="G33" s="155"/>
      <c r="H33" s="155">
        <v>0</v>
      </c>
      <c r="I33" s="155">
        <v>0</v>
      </c>
      <c r="J33" s="155">
        <f t="shared" si="0"/>
        <v>0</v>
      </c>
      <c r="K33" s="155"/>
      <c r="L33" s="155">
        <f t="shared" si="1"/>
        <v>0</v>
      </c>
    </row>
    <row r="34" spans="1:12" ht="33.75" customHeight="1">
      <c r="A34" s="4" t="s">
        <v>30</v>
      </c>
      <c r="B34" s="30">
        <v>9</v>
      </c>
      <c r="C34" s="30">
        <v>1</v>
      </c>
      <c r="D34" s="30">
        <v>1</v>
      </c>
      <c r="E34" s="155"/>
      <c r="F34" s="155"/>
      <c r="G34" s="155"/>
      <c r="H34" s="155"/>
      <c r="I34" s="155"/>
      <c r="J34" s="155">
        <f t="shared" si="0"/>
        <v>0</v>
      </c>
      <c r="K34" s="155"/>
      <c r="L34" s="155">
        <f t="shared" si="1"/>
        <v>0</v>
      </c>
    </row>
    <row r="35" spans="1:12" ht="32.25" customHeight="1">
      <c r="A35" s="143" t="s">
        <v>697</v>
      </c>
      <c r="B35" s="30">
        <v>9</v>
      </c>
      <c r="C35" s="30">
        <v>1</v>
      </c>
      <c r="D35" s="30">
        <v>2</v>
      </c>
      <c r="E35" s="155">
        <f>E26+E28+E29+E30+E31+E32+E33+E34</f>
        <v>18768600</v>
      </c>
      <c r="F35" s="155">
        <f>F26+F28+F29+F30+F31+F32+F33+F34</f>
        <v>0</v>
      </c>
      <c r="G35" s="155">
        <f>G26+G28+G29+G30+G31+G32+G33+G34</f>
        <v>0</v>
      </c>
      <c r="H35" s="155">
        <f>H26+H28+H29+H30+H31+H32+H33+H34</f>
        <v>222759</v>
      </c>
      <c r="I35" s="155">
        <f>I26+I28+I29+I30+I31+I32+I33+I34</f>
        <v>-497143</v>
      </c>
      <c r="J35" s="155">
        <f t="shared" si="0"/>
        <v>18494216</v>
      </c>
      <c r="K35" s="155"/>
      <c r="L35" s="155">
        <f t="shared" si="1"/>
        <v>18494216</v>
      </c>
    </row>
    <row r="36" spans="1:12" ht="18" customHeight="1">
      <c r="A36" s="4" t="s">
        <v>31</v>
      </c>
      <c r="B36" s="30">
        <v>9</v>
      </c>
      <c r="C36" s="30">
        <v>1</v>
      </c>
      <c r="D36" s="30">
        <v>3</v>
      </c>
      <c r="E36" s="155"/>
      <c r="F36" s="155"/>
      <c r="G36" s="155"/>
      <c r="H36" s="155"/>
      <c r="I36" s="155"/>
      <c r="J36" s="155">
        <f t="shared" si="0"/>
        <v>0</v>
      </c>
      <c r="K36" s="155"/>
      <c r="L36" s="155">
        <f t="shared" si="1"/>
        <v>0</v>
      </c>
    </row>
    <row r="37" spans="1:12" ht="18.75" customHeight="1">
      <c r="A37" s="60" t="s">
        <v>32</v>
      </c>
      <c r="B37" s="30">
        <v>9</v>
      </c>
      <c r="C37" s="30">
        <v>1</v>
      </c>
      <c r="D37" s="30">
        <v>4</v>
      </c>
      <c r="E37" s="155"/>
      <c r="F37" s="155"/>
      <c r="G37" s="155"/>
      <c r="H37" s="155"/>
      <c r="I37" s="155"/>
      <c r="J37" s="155">
        <f t="shared" si="0"/>
        <v>0</v>
      </c>
      <c r="K37" s="155"/>
      <c r="L37" s="155">
        <f t="shared" si="1"/>
        <v>0</v>
      </c>
    </row>
    <row r="38" spans="1:12" ht="13.5">
      <c r="A38" s="143" t="s">
        <v>698</v>
      </c>
      <c r="B38" s="170">
        <v>9</v>
      </c>
      <c r="C38" s="176">
        <v>1</v>
      </c>
      <c r="D38" s="176">
        <v>5</v>
      </c>
      <c r="E38" s="155">
        <f>E35+E36+E37</f>
        <v>18768600</v>
      </c>
      <c r="F38" s="155">
        <f>F35+F36+F37</f>
        <v>0</v>
      </c>
      <c r="G38" s="155">
        <f>G35+G36+G37</f>
        <v>0</v>
      </c>
      <c r="H38" s="155">
        <f>H35+H36+H37</f>
        <v>222759</v>
      </c>
      <c r="I38" s="155">
        <f>I35+I36+I37</f>
        <v>-497143</v>
      </c>
      <c r="J38" s="155">
        <f t="shared" si="0"/>
        <v>18494216</v>
      </c>
      <c r="K38" s="155"/>
      <c r="L38" s="155">
        <f t="shared" si="1"/>
        <v>18494216</v>
      </c>
    </row>
    <row r="39" spans="1:12" ht="13.5">
      <c r="A39" s="143" t="s">
        <v>699</v>
      </c>
      <c r="B39" s="170"/>
      <c r="C39" s="176"/>
      <c r="D39" s="176"/>
      <c r="E39" s="155"/>
      <c r="F39" s="155"/>
      <c r="G39" s="155"/>
      <c r="H39" s="155"/>
      <c r="I39" s="155"/>
      <c r="J39" s="155"/>
      <c r="K39" s="155"/>
      <c r="L39" s="155"/>
    </row>
    <row r="40" spans="1:12" ht="18" customHeight="1">
      <c r="A40" s="4" t="s">
        <v>33</v>
      </c>
      <c r="B40" s="30">
        <v>9</v>
      </c>
      <c r="C40" s="30">
        <v>1</v>
      </c>
      <c r="D40" s="30">
        <v>6</v>
      </c>
      <c r="E40" s="155"/>
      <c r="F40" s="155"/>
      <c r="G40" s="155"/>
      <c r="H40" s="155"/>
      <c r="I40" s="155"/>
      <c r="J40" s="155">
        <f t="shared" si="0"/>
        <v>0</v>
      </c>
      <c r="K40" s="155"/>
      <c r="L40" s="155">
        <f t="shared" si="1"/>
        <v>0</v>
      </c>
    </row>
    <row r="41" spans="1:12" ht="30.75" customHeight="1">
      <c r="A41" s="4" t="s">
        <v>34</v>
      </c>
      <c r="B41" s="30">
        <v>9</v>
      </c>
      <c r="C41" s="30">
        <v>1</v>
      </c>
      <c r="D41" s="30">
        <v>7</v>
      </c>
      <c r="E41" s="155"/>
      <c r="F41" s="155"/>
      <c r="G41" s="155"/>
      <c r="H41" s="155"/>
      <c r="I41" s="155"/>
      <c r="J41" s="155">
        <f t="shared" si="0"/>
        <v>0</v>
      </c>
      <c r="K41" s="155"/>
      <c r="L41" s="155">
        <f t="shared" si="1"/>
        <v>0</v>
      </c>
    </row>
    <row r="42" spans="1:12" ht="31.5" customHeight="1">
      <c r="A42" s="4" t="s">
        <v>35</v>
      </c>
      <c r="B42" s="30">
        <v>9</v>
      </c>
      <c r="C42" s="30">
        <v>1</v>
      </c>
      <c r="D42" s="30">
        <v>8</v>
      </c>
      <c r="E42" s="155"/>
      <c r="F42" s="155"/>
      <c r="G42" s="155"/>
      <c r="H42" s="155"/>
      <c r="I42" s="155"/>
      <c r="J42" s="155">
        <f t="shared" si="0"/>
        <v>0</v>
      </c>
      <c r="K42" s="155"/>
      <c r="L42" s="155">
        <f t="shared" si="1"/>
        <v>0</v>
      </c>
    </row>
    <row r="43" spans="1:12" ht="18" customHeight="1">
      <c r="A43" s="4" t="s">
        <v>36</v>
      </c>
      <c r="B43" s="30">
        <v>9</v>
      </c>
      <c r="C43" s="30">
        <v>1</v>
      </c>
      <c r="D43" s="30">
        <v>9</v>
      </c>
      <c r="E43" s="155"/>
      <c r="F43" s="155"/>
      <c r="G43" s="155"/>
      <c r="H43" s="155"/>
      <c r="I43" s="158">
        <v>-728653</v>
      </c>
      <c r="J43" s="155">
        <f t="shared" si="0"/>
        <v>-728653</v>
      </c>
      <c r="K43" s="155"/>
      <c r="L43" s="155">
        <f t="shared" si="1"/>
        <v>-728653</v>
      </c>
    </row>
    <row r="44" spans="1:12" ht="19.5" customHeight="1">
      <c r="A44" s="4" t="s">
        <v>37</v>
      </c>
      <c r="B44" s="30">
        <v>9</v>
      </c>
      <c r="C44" s="30">
        <v>2</v>
      </c>
      <c r="D44" s="30">
        <v>0</v>
      </c>
      <c r="E44" s="155"/>
      <c r="F44" s="155"/>
      <c r="G44" s="155"/>
      <c r="H44" s="155"/>
      <c r="I44" s="155"/>
      <c r="J44" s="155">
        <f t="shared" si="0"/>
        <v>0</v>
      </c>
      <c r="K44" s="155"/>
      <c r="L44" s="155">
        <f t="shared" si="1"/>
        <v>0</v>
      </c>
    </row>
    <row r="45" spans="1:12" ht="33.75" customHeight="1">
      <c r="A45" s="4" t="s">
        <v>38</v>
      </c>
      <c r="B45" s="30">
        <v>9</v>
      </c>
      <c r="C45" s="30">
        <v>2</v>
      </c>
      <c r="D45" s="30">
        <v>1</v>
      </c>
      <c r="E45" s="155"/>
      <c r="F45" s="155"/>
      <c r="G45" s="155"/>
      <c r="H45" s="155">
        <v>-222759</v>
      </c>
      <c r="I45" s="155">
        <v>222759</v>
      </c>
      <c r="J45" s="155">
        <f t="shared" si="0"/>
        <v>0</v>
      </c>
      <c r="K45" s="155"/>
      <c r="L45" s="155">
        <f t="shared" si="1"/>
        <v>0</v>
      </c>
    </row>
    <row r="46" spans="1:12" ht="24.75" customHeight="1">
      <c r="A46" s="4" t="s">
        <v>39</v>
      </c>
      <c r="B46" s="30">
        <v>9</v>
      </c>
      <c r="C46" s="30">
        <v>2</v>
      </c>
      <c r="D46" s="30">
        <v>2</v>
      </c>
      <c r="E46" s="155"/>
      <c r="F46" s="155"/>
      <c r="G46" s="155"/>
      <c r="H46" s="155"/>
      <c r="I46" s="155"/>
      <c r="J46" s="155">
        <f t="shared" si="0"/>
        <v>0</v>
      </c>
      <c r="K46" s="155"/>
      <c r="L46" s="155">
        <f t="shared" si="1"/>
        <v>0</v>
      </c>
    </row>
    <row r="47" spans="1:12" ht="18.75" customHeight="1">
      <c r="A47" s="143" t="s">
        <v>700</v>
      </c>
      <c r="B47" s="176">
        <v>9</v>
      </c>
      <c r="C47" s="176">
        <v>2</v>
      </c>
      <c r="D47" s="176">
        <v>3</v>
      </c>
      <c r="E47" s="155">
        <f>E38+E40+E41+E42+E43+E44+E45+E46</f>
        <v>18768600</v>
      </c>
      <c r="F47" s="155">
        <f>F38+F40+F41+F42+F43+F44+F45+F46</f>
        <v>0</v>
      </c>
      <c r="G47" s="155">
        <f>G38+G40+G41+G42+G43+G44+G45+G46</f>
        <v>0</v>
      </c>
      <c r="H47" s="155">
        <f>H38+H40+H41+H42+H43+H44+H45+H46</f>
        <v>0</v>
      </c>
      <c r="I47" s="155">
        <f>I38+I40+I41+I42+I43+I44+I45+I46</f>
        <v>-1003037</v>
      </c>
      <c r="J47" s="155">
        <f t="shared" si="0"/>
        <v>17765563</v>
      </c>
      <c r="K47" s="155"/>
      <c r="L47" s="155">
        <f t="shared" si="1"/>
        <v>17765563</v>
      </c>
    </row>
    <row r="48" spans="1:12" ht="16.5" customHeight="1">
      <c r="A48" s="4" t="s">
        <v>40</v>
      </c>
      <c r="B48" s="176"/>
      <c r="C48" s="176"/>
      <c r="D48" s="176"/>
      <c r="E48" s="159"/>
      <c r="F48" s="159"/>
      <c r="G48" s="159"/>
      <c r="H48" s="159"/>
      <c r="I48" s="159"/>
      <c r="J48" s="159"/>
      <c r="K48" s="159"/>
      <c r="L48" s="159"/>
    </row>
    <row r="49" spans="1:12">
      <c r="A49" s="43"/>
    </row>
    <row r="50" spans="1:12" s="52" customFormat="1">
      <c r="A50" s="154" t="s">
        <v>710</v>
      </c>
      <c r="B50" s="77" t="s">
        <v>654</v>
      </c>
      <c r="E50" s="67"/>
      <c r="F50" s="67"/>
      <c r="G50" s="67"/>
      <c r="I50" s="52" t="s">
        <v>334</v>
      </c>
    </row>
    <row r="51" spans="1:12" s="52" customFormat="1">
      <c r="A51" s="67"/>
      <c r="B51" s="77" t="s">
        <v>693</v>
      </c>
      <c r="E51" s="67"/>
      <c r="I51" s="52" t="s">
        <v>679</v>
      </c>
      <c r="L51" s="67"/>
    </row>
    <row r="52" spans="1:12" s="52" customFormat="1">
      <c r="A52" s="67"/>
      <c r="B52" s="77" t="s">
        <v>655</v>
      </c>
      <c r="E52" s="67"/>
      <c r="F52" s="67"/>
      <c r="G52" s="67"/>
    </row>
    <row r="53" spans="1:12" s="52" customFormat="1"/>
  </sheetData>
  <mergeCells count="29">
    <mergeCell ref="A10:L10"/>
    <mergeCell ref="A11:L11"/>
    <mergeCell ref="A16:A19"/>
    <mergeCell ref="B16:D21"/>
    <mergeCell ref="E16:J17"/>
    <mergeCell ref="K16:K21"/>
    <mergeCell ref="L16:L19"/>
    <mergeCell ref="E18:J18"/>
    <mergeCell ref="B22:D22"/>
    <mergeCell ref="H19:H21"/>
    <mergeCell ref="I19:I21"/>
    <mergeCell ref="A26:A27"/>
    <mergeCell ref="B26:B27"/>
    <mergeCell ref="C26:C27"/>
    <mergeCell ref="D26:D27"/>
    <mergeCell ref="E19:E21"/>
    <mergeCell ref="G19:G21"/>
    <mergeCell ref="B47:B48"/>
    <mergeCell ref="C47:C48"/>
    <mergeCell ref="D47:D48"/>
    <mergeCell ref="B38:B39"/>
    <mergeCell ref="C38:C39"/>
    <mergeCell ref="D38:D39"/>
    <mergeCell ref="B7:L7"/>
    <mergeCell ref="B6:L6"/>
    <mergeCell ref="K2:L2"/>
    <mergeCell ref="B3:L3"/>
    <mergeCell ref="B4:L4"/>
    <mergeCell ref="B5:L5"/>
  </mergeCells>
  <phoneticPr fontId="0" type="noConversion"/>
  <printOptions horizontalCentered="1"/>
  <pageMargins left="0.39370078740157483" right="0.35433070866141736" top="0.46" bottom="0.43307086614173229" header="0.43307086614173229" footer="0.44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zoomScale="110" zoomScaleNormal="110" workbookViewId="0">
      <selection activeCell="B25" sqref="B25"/>
    </sheetView>
  </sheetViews>
  <sheetFormatPr defaultRowHeight="12.75"/>
  <cols>
    <col min="1" max="1" width="45.42578125" style="6" customWidth="1"/>
    <col min="2" max="2" width="67.140625" style="8" customWidth="1"/>
    <col min="3" max="3" width="9.140625" style="8" customWidth="1"/>
    <col min="4" max="4" width="6.42578125" style="8" customWidth="1"/>
    <col min="5" max="5" width="9.140625" style="8" hidden="1" customWidth="1"/>
    <col min="6" max="16384" width="9.140625" style="8"/>
  </cols>
  <sheetData>
    <row r="1" spans="1:11" ht="13.5">
      <c r="A1" s="23" t="s">
        <v>0</v>
      </c>
      <c r="B1" s="1" t="s">
        <v>130</v>
      </c>
      <c r="C1" s="7"/>
      <c r="E1" s="7"/>
      <c r="F1" s="7"/>
      <c r="G1" s="9"/>
      <c r="I1" s="10"/>
      <c r="J1" s="10"/>
      <c r="K1" s="10"/>
    </row>
    <row r="2" spans="1:11" ht="13.5">
      <c r="A2" s="291" t="s">
        <v>42</v>
      </c>
      <c r="B2" s="1" t="s">
        <v>41</v>
      </c>
      <c r="C2" s="7"/>
      <c r="E2" s="7"/>
      <c r="F2" s="7"/>
      <c r="G2" s="9"/>
      <c r="I2" s="10"/>
      <c r="J2" s="10"/>
      <c r="K2" s="10"/>
    </row>
    <row r="3" spans="1:11" ht="34.5" customHeight="1">
      <c r="A3" s="292"/>
      <c r="B3" s="1"/>
      <c r="C3" s="11"/>
      <c r="D3" s="11"/>
      <c r="E3" s="11"/>
      <c r="F3" s="11"/>
      <c r="G3" s="11"/>
      <c r="H3" s="11"/>
      <c r="I3" s="11"/>
      <c r="J3" s="11"/>
      <c r="K3" s="11"/>
    </row>
    <row r="4" spans="1:11" ht="38.25" customHeight="1">
      <c r="A4" s="49" t="s">
        <v>165</v>
      </c>
      <c r="B4" s="49" t="s">
        <v>166</v>
      </c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10"/>
      <c r="B5" s="113"/>
    </row>
    <row r="6" spans="1:11">
      <c r="A6" s="112" t="s">
        <v>709</v>
      </c>
      <c r="B6" s="121" t="s">
        <v>711</v>
      </c>
    </row>
    <row r="7" spans="1:11">
      <c r="A7" s="110"/>
      <c r="B7" s="121" t="s">
        <v>712</v>
      </c>
    </row>
    <row r="8" spans="1:11">
      <c r="A8" s="111"/>
      <c r="B8" s="121" t="s">
        <v>713</v>
      </c>
    </row>
    <row r="9" spans="1:11">
      <c r="A9" s="110"/>
      <c r="B9" s="121"/>
    </row>
    <row r="10" spans="1:11">
      <c r="A10" s="110"/>
      <c r="B10" s="121"/>
    </row>
    <row r="11" spans="1:11">
      <c r="A11" s="110"/>
      <c r="B11" s="121"/>
    </row>
    <row r="12" spans="1:11" ht="14.25" customHeight="1">
      <c r="A12" s="110"/>
      <c r="B12" s="121"/>
    </row>
    <row r="13" spans="1:11">
      <c r="A13" s="110"/>
      <c r="B13" s="121"/>
    </row>
    <row r="14" spans="1:11">
      <c r="A14" s="110"/>
      <c r="B14" s="121"/>
    </row>
    <row r="15" spans="1:11">
      <c r="A15" s="110"/>
      <c r="B15" s="113"/>
    </row>
    <row r="16" spans="1:11">
      <c r="A16" s="110"/>
      <c r="B16" s="113"/>
    </row>
    <row r="17" spans="1:2">
      <c r="A17" s="110"/>
      <c r="B17" s="113"/>
    </row>
    <row r="18" spans="1:2">
      <c r="A18" s="110"/>
      <c r="B18" s="113"/>
    </row>
    <row r="20" spans="1:2">
      <c r="B20" s="8" t="s">
        <v>658</v>
      </c>
    </row>
    <row r="21" spans="1:2" s="62" customFormat="1">
      <c r="A21" s="160" t="s">
        <v>710</v>
      </c>
      <c r="B21" s="77" t="s">
        <v>654</v>
      </c>
    </row>
    <row r="22" spans="1:2" s="62" customFormat="1">
      <c r="A22" s="61"/>
      <c r="B22" s="77" t="s">
        <v>693</v>
      </c>
    </row>
    <row r="23" spans="1:2" s="62" customFormat="1">
      <c r="A23" s="61"/>
      <c r="B23" s="77" t="s">
        <v>655</v>
      </c>
    </row>
    <row r="24" spans="1:2" s="62" customFormat="1">
      <c r="A24" s="61"/>
      <c r="B24" s="77"/>
    </row>
    <row r="25" spans="1:2" s="62" customFormat="1">
      <c r="A25" s="61"/>
      <c r="B25" s="77"/>
    </row>
    <row r="26" spans="1:2" s="62" customFormat="1">
      <c r="A26" s="61"/>
      <c r="B26" s="77"/>
    </row>
    <row r="27" spans="1:2" s="62" customFormat="1">
      <c r="A27" s="61"/>
      <c r="B27" s="62" t="s">
        <v>334</v>
      </c>
    </row>
    <row r="28" spans="1:2" s="62" customFormat="1">
      <c r="A28" s="61"/>
      <c r="B28" s="62" t="s">
        <v>679</v>
      </c>
    </row>
    <row r="29" spans="1:2" s="62" customFormat="1">
      <c r="A29" s="61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2017-03-24T13:27:48Z</cp:lastPrinted>
  <dcterms:created xsi:type="dcterms:W3CDTF">1998-02-10T09:25:46Z</dcterms:created>
  <dcterms:modified xsi:type="dcterms:W3CDTF">2017-03-28T05:44:11Z</dcterms:modified>
</cp:coreProperties>
</file>