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80" windowWidth="18450" windowHeight="6135" tabRatio="904" activeTab="6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J46" i="31"/>
  <c r="L46" s="1"/>
  <c r="J45"/>
  <c r="L45" s="1"/>
  <c r="J44"/>
  <c r="L44" s="1"/>
  <c r="J43"/>
  <c r="L43" s="1"/>
  <c r="J42"/>
  <c r="L42" s="1"/>
  <c r="J41"/>
  <c r="L41" s="1"/>
  <c r="J40"/>
  <c r="L40" s="1"/>
  <c r="F38"/>
  <c r="F47" s="1"/>
  <c r="L37"/>
  <c r="J37"/>
  <c r="L36"/>
  <c r="J36"/>
  <c r="G35"/>
  <c r="G38" s="1"/>
  <c r="G47" s="1"/>
  <c r="F35"/>
  <c r="E35"/>
  <c r="E38" s="1"/>
  <c r="J34"/>
  <c r="L34" s="1"/>
  <c r="J33"/>
  <c r="L33" s="1"/>
  <c r="J32"/>
  <c r="L32" s="1"/>
  <c r="J31"/>
  <c r="L31" s="1"/>
  <c r="J30"/>
  <c r="L30" s="1"/>
  <c r="J29"/>
  <c r="L29" s="1"/>
  <c r="J28"/>
  <c r="L28" s="1"/>
  <c r="I26"/>
  <c r="I35" s="1"/>
  <c r="I38" s="1"/>
  <c r="I47" s="1"/>
  <c r="H26"/>
  <c r="H35" s="1"/>
  <c r="H38" s="1"/>
  <c r="H47" s="1"/>
  <c r="J23"/>
  <c r="L23" s="1"/>
  <c r="G72" i="33"/>
  <c r="G67"/>
  <c r="G66"/>
  <c r="G65"/>
  <c r="G64"/>
  <c r="G56"/>
  <c r="G51"/>
  <c r="G49"/>
  <c r="G43"/>
  <c r="G36"/>
  <c r="G33"/>
  <c r="G27"/>
  <c r="G23"/>
  <c r="I52" i="26"/>
  <c r="I26"/>
  <c r="J26" s="1"/>
  <c r="I24"/>
  <c r="I22"/>
  <c r="J22" s="1"/>
  <c r="J21" s="1"/>
  <c r="J66"/>
  <c r="J62" s="1"/>
  <c r="J54" s="1"/>
  <c r="J27"/>
  <c r="J145"/>
  <c r="J138"/>
  <c r="J130"/>
  <c r="J129"/>
  <c r="J120"/>
  <c r="J117"/>
  <c r="J111"/>
  <c r="J106"/>
  <c r="J100"/>
  <c r="J91"/>
  <c r="J90" s="1"/>
  <c r="J155" s="1"/>
  <c r="J157" s="1"/>
  <c r="G145"/>
  <c r="G138"/>
  <c r="G130"/>
  <c r="G120"/>
  <c r="G117"/>
  <c r="G111"/>
  <c r="G106"/>
  <c r="G100"/>
  <c r="G91"/>
  <c r="I85"/>
  <c r="I83"/>
  <c r="I82"/>
  <c r="I81"/>
  <c r="I80"/>
  <c r="H71"/>
  <c r="I71" s="1"/>
  <c r="H70"/>
  <c r="I70" s="1"/>
  <c r="H69"/>
  <c r="I69" s="1"/>
  <c r="H68"/>
  <c r="I68" s="1"/>
  <c r="H67"/>
  <c r="I67" s="1"/>
  <c r="I66" s="1"/>
  <c r="H66"/>
  <c r="H62" s="1"/>
  <c r="H65"/>
  <c r="I65"/>
  <c r="I64"/>
  <c r="H64"/>
  <c r="I63"/>
  <c r="H63"/>
  <c r="G62"/>
  <c r="H61"/>
  <c r="I61" s="1"/>
  <c r="H60"/>
  <c r="I60" s="1"/>
  <c r="H59"/>
  <c r="I59" s="1"/>
  <c r="H58"/>
  <c r="I58" s="1"/>
  <c r="H57"/>
  <c r="I57" s="1"/>
  <c r="H56"/>
  <c r="I56" s="1"/>
  <c r="I55" s="1"/>
  <c r="J55"/>
  <c r="G55"/>
  <c r="I32"/>
  <c r="I31"/>
  <c r="I30"/>
  <c r="I29"/>
  <c r="I28"/>
  <c r="H27"/>
  <c r="G27"/>
  <c r="I25"/>
  <c r="I23"/>
  <c r="H21"/>
  <c r="G21"/>
  <c r="H20"/>
  <c r="G20"/>
  <c r="E47" i="31" l="1"/>
  <c r="J47" s="1"/>
  <c r="L47" s="1"/>
  <c r="J38"/>
  <c r="L38" s="1"/>
  <c r="J26"/>
  <c r="L26" s="1"/>
  <c r="J35"/>
  <c r="L35" s="1"/>
  <c r="G129" i="26"/>
  <c r="G90"/>
  <c r="G54"/>
  <c r="I62"/>
  <c r="I54" s="1"/>
  <c r="G84"/>
  <c r="I27"/>
  <c r="I21"/>
  <c r="J20"/>
  <c r="J84" s="1"/>
  <c r="J86" s="1"/>
  <c r="G86"/>
  <c r="I20"/>
  <c r="H55"/>
  <c r="H54" s="1"/>
  <c r="H84" s="1"/>
  <c r="G155" l="1"/>
  <c r="G157" s="1"/>
  <c r="H86"/>
  <c r="I84"/>
  <c r="I86" s="1"/>
  <c r="H67" i="30" l="1"/>
  <c r="H102"/>
  <c r="H92"/>
  <c r="H119" s="1"/>
  <c r="H78"/>
  <c r="H89" s="1"/>
  <c r="H56"/>
  <c r="H49"/>
  <c r="H33"/>
  <c r="H27"/>
  <c r="H23"/>
  <c r="H63" l="1"/>
  <c r="H22"/>
  <c r="H46" s="1"/>
  <c r="H90"/>
  <c r="H56" i="33"/>
  <c r="H51"/>
  <c r="H65" s="1"/>
  <c r="H43"/>
  <c r="H66" s="1"/>
  <c r="H36"/>
  <c r="H48" s="1"/>
  <c r="H27"/>
  <c r="H23"/>
  <c r="H34" s="1"/>
  <c r="I102" i="30"/>
  <c r="I92"/>
  <c r="I119" s="1"/>
  <c r="I78"/>
  <c r="I89" s="1"/>
  <c r="I67"/>
  <c r="I56"/>
  <c r="I63" s="1"/>
  <c r="I49"/>
  <c r="I33"/>
  <c r="I27"/>
  <c r="I23"/>
  <c r="I22" s="1"/>
  <c r="H47" l="1"/>
  <c r="H64" s="1"/>
  <c r="H67" i="33"/>
  <c r="H72" s="1"/>
  <c r="H63"/>
  <c r="I46" i="30"/>
  <c r="I47"/>
  <c r="I90"/>
  <c r="H126" l="1"/>
  <c r="H134" s="1"/>
  <c r="H145" s="1"/>
  <c r="H124"/>
  <c r="I64"/>
  <c r="H144" l="1"/>
  <c r="H133"/>
  <c r="I126"/>
  <c r="I134" s="1"/>
  <c r="I145" s="1"/>
  <c r="I124"/>
  <c r="H171" l="1"/>
  <c r="H174" s="1"/>
  <c r="H168"/>
  <c r="I144"/>
  <c r="I133"/>
  <c r="I171" l="1"/>
  <c r="I174" s="1"/>
  <c r="I168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<sst xmlns="http://schemas.openxmlformats.org/spreadsheetml/2006/main" count="894" uniqueCount="705">
  <si>
    <t xml:space="preserve"> Naziv emitenta: "Pobjeda" d.d. Tešanj, Fabrika pumpi i prečistača</t>
  </si>
  <si>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</si>
  <si>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</si>
  <si>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</si>
  <si>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</si>
  <si>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</si>
  <si>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</si>
  <si>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</si>
  <si>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</si>
  <si>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</si>
  <si>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</si>
  <si>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</si>
  <si>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</si>
  <si>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</si>
  <si>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</si>
  <si>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</si>
  <si>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</si>
  <si>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</si>
  <si>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</si>
  <si>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</si>
  <si>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</si>
  <si>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</si>
  <si>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</si>
  <si>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</si>
  <si>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</si>
  <si>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</si>
  <si>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</si>
  <si>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</si>
  <si>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</si>
  <si>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</si>
  <si>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</si>
  <si>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</si>
  <si>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</si>
  <si>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</si>
  <si>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</si>
  <si>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</si>
  <si>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</si>
  <si>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</si>
  <si>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</si>
  <si>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</si>
  <si>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</si>
  <si>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</si>
  <si>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</si>
  <si>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</si>
  <si>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</si>
  <si>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</si>
  <si>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</si>
  <si>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</si>
  <si>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</si>
  <si>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</si>
  <si>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</si>
  <si>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</si>
  <si>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</si>
  <si>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</si>
  <si>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</si>
  <si>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</si>
  <si>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</si>
  <si>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</si>
  <si>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</si>
  <si>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</si>
  <si>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</si>
  <si>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</si>
  <si>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</si>
  <si>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</si>
  <si>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</si>
  <si>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</si>
  <si>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</si>
  <si>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</si>
  <si>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</si>
  <si>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</si>
  <si>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</si>
  <si>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</si>
  <si>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</si>
  <si>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</si>
  <si>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</si>
  <si>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</si>
  <si>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</si>
  <si>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</si>
  <si>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</si>
  <si>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</si>
  <si>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</si>
  <si>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</si>
  <si>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</si>
  <si>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</si>
  <si>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</si>
  <si>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</si>
  <si>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</si>
  <si>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</si>
  <si>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</si>
  <si>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</si>
  <si>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</si>
  <si>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</si>
  <si>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</si>
  <si>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</si>
  <si>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</si>
  <si>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</si>
  <si>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</si>
  <si>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</si>
  <si>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</si>
  <si>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</si>
  <si>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</si>
  <si>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</si>
  <si>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</si>
  <si>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</si>
  <si>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</si>
  <si>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</si>
  <si>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</si>
  <si>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</si>
  <si>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</si>
  <si>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</si>
  <si>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</si>
  <si>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</si>
  <si>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</si>
  <si>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</si>
  <si>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</si>
  <si>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</si>
  <si>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</si>
  <si>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</si>
  <si>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</si>
  <si>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</si>
  <si>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</si>
  <si>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</si>
  <si>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</si>
  <si>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</si>
  <si>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</si>
  <si>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</si>
  <si>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</si>
  <si>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</si>
  <si>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</si>
  <si>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</si>
  <si>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</si>
  <si>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</si>
  <si>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</si>
  <si>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</si>
  <si>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</si>
  <si>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</si>
  <si>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</si>
  <si>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</si>
  <si>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</si>
  <si>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</si>
  <si>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</si>
  <si>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</si>
  <si>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</si>
  <si>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</si>
  <si>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</si>
  <si>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</si>
  <si>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</si>
  <si>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</si>
  <si>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</si>
  <si>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</si>
  <si>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</si>
  <si>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</si>
  <si>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</si>
  <si>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</si>
  <si>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</si>
  <si>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</si>
  <si>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</si>
  <si>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</si>
  <si>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</si>
  <si>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</si>
  <si>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</si>
  <si>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</si>
  <si>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</si>
  <si>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</si>
  <si>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</si>
  <si>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</si>
  <si>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</si>
  <si>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</si>
  <si>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</si>
  <si>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</si>
  <si>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</si>
  <si>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</si>
  <si>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</si>
  <si>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</si>
  <si>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</si>
  <si>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</si>
  <si>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</si>
  <si>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</si>
  <si>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</si>
  <si>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</si>
  <si>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</si>
  <si>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</si>
  <si>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</si>
  <si>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</si>
  <si>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</si>
  <si>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</si>
  <si>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</si>
  <si>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</si>
  <si>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</si>
  <si>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</si>
  <si>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</si>
  <si>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</si>
  <si>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</si>
  <si>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</si>
  <si>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</si>
  <si>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</si>
  <si>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</si>
  <si>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</si>
  <si>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</si>
  <si>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</si>
  <si>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</si>
  <si>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</si>
  <si>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</si>
  <si>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</si>
  <si>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</si>
  <si>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</si>
  <si>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</si>
  <si>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</si>
  <si>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</si>
  <si>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</si>
  <si>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</si>
  <si>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</si>
  <si>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</si>
  <si>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</si>
  <si>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</si>
  <si>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</si>
  <si>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</si>
  <si>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</si>
  <si>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</si>
  <si>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</si>
  <si>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</si>
  <si>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</si>
  <si>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</si>
  <si>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</si>
  <si>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</si>
  <si>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</si>
  <si>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</si>
  <si>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</si>
  <si>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</si>
  <si>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</si>
  <si>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</si>
  <si>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</si>
  <si>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</si>
  <si>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</si>
  <si>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</si>
  <si>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</si>
  <si>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</si>
  <si>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</si>
  <si>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</si>
  <si>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</si>
  <si>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</si>
  <si>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</si>
  <si>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</si>
  <si>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</si>
  <si>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</si>
  <si>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</si>
  <si>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</si>
  <si>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</si>
  <si>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</si>
  <si>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</si>
  <si>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</si>
  <si>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</si>
  <si>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</si>
  <si>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</si>
  <si>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</si>
  <si>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</si>
  <si>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</si>
  <si>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</si>
  <si>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</si>
  <si>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</si>
  <si>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</si>
  <si>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</si>
  <si>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</si>
  <si>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</si>
  <si>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</si>
  <si>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</si>
  <si>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</si>
  <si>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</si>
  <si>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</si>
  <si>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</si>
  <si>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</si>
  <si>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</si>
  <si>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</si>
  <si>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</si>
  <si>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</si>
  <si>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</si>
  <si>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</si>
  <si>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</si>
  <si>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</si>
  <si>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</si>
  <si>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</si>
  <si>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</si>
  <si>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</si>
  <si>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</si>
  <si>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</si>
  <si>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</si>
  <si>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</si>
  <si>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</si>
  <si>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</si>
  <si>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</si>
  <si>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</si>
  <si>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</si>
  <si>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</si>
  <si>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</si>
  <si>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</si>
  <si>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</si>
  <si>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</si>
  <si>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</si>
  <si>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</si>
  <si>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</si>
  <si>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</si>
  <si>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</si>
  <si>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</si>
  <si>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</si>
  <si>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</si>
  <si>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</si>
  <si>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</si>
  <si>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</si>
  <si>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</si>
  <si>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</si>
  <si>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</si>
  <si>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</si>
  <si>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</si>
  <si>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</si>
  <si>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</si>
  <si>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</si>
  <si>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</si>
  <si>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</si>
  <si>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</si>
  <si>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</si>
  <si>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</si>
  <si>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</si>
  <si>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</si>
  <si>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</si>
  <si>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</si>
  <si>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</si>
  <si>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</si>
  <si>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</si>
  <si>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</si>
  <si>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</si>
  <si>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</si>
  <si>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</si>
  <si>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</si>
  <si>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</si>
  <si>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</si>
  <si>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</si>
  <si>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</si>
  <si>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</si>
  <si>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</si>
  <si>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</si>
  <si>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</si>
  <si>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</si>
  <si>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</si>
  <si>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</si>
  <si>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</si>
  <si>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</si>
  <si>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</si>
  <si>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</si>
  <si>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</si>
  <si>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</si>
  <si>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</si>
  <si>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</si>
  <si>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</si>
  <si>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</si>
  <si>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</si>
  <si>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</si>
  <si>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</si>
  <si>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</si>
  <si>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</si>
  <si>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</si>
  <si>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</si>
  <si>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</si>
  <si>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</si>
  <si>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</si>
  <si>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</si>
  <si>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</si>
  <si>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</si>
  <si>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</si>
  <si>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</si>
  <si>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</si>
  <si>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</si>
  <si>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</si>
  <si>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</si>
  <si>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</si>
  <si>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</si>
  <si>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</si>
  <si>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</si>
  <si>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</si>
  <si>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</si>
  <si>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</si>
  <si>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</si>
  <si>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</si>
  <si>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</si>
  <si>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</si>
  <si>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</si>
  <si>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</si>
  <si>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</si>
  <si>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</si>
  <si>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</si>
  <si>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</si>
  <si>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</si>
  <si>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</si>
  <si>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</si>
  <si>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</si>
  <si>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</si>
  <si>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</si>
  <si>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</si>
  <si>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</si>
  <si>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</si>
  <si>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</si>
  <si>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</si>
  <si>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</si>
  <si>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</si>
  <si>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</si>
  <si>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</si>
  <si>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</si>
  <si>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</si>
  <si>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</si>
  <si>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</si>
  <si>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</si>
  <si>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</si>
  <si>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</si>
  <si>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</si>
  <si>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</si>
  <si>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</si>
  <si>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</si>
  <si>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</si>
  <si>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</si>
  <si>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</si>
  <si>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</si>
  <si>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</si>
  <si>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</si>
  <si>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</si>
  <si>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</si>
  <si>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</si>
  <si>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</si>
  <si>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</si>
  <si>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</si>
  <si>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</si>
  <si>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</si>
  <si>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</si>
  <si>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</si>
  <si>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</si>
  <si>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</si>
  <si>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</si>
  <si>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</si>
  <si>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</si>
  <si>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</si>
  <si>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</si>
  <si>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</si>
  <si>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</si>
  <si>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</si>
  <si>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</si>
  <si>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</si>
  <si>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</si>
  <si>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</si>
  <si>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</si>
  <si>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</si>
  <si>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</si>
  <si>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</si>
  <si>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</si>
  <si>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</si>
  <si>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</si>
  <si>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</si>
  <si>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</si>
  <si>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</si>
  <si>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</si>
  <si>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</si>
  <si>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</si>
  <si>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</si>
  <si>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</si>
  <si>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</si>
  <si>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</si>
  <si>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</si>
  <si>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</si>
  <si>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</si>
  <si>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</si>
  <si>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</si>
  <si>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</si>
  <si>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</si>
  <si>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</si>
  <si>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</si>
  <si>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</si>
  <si>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</si>
  <si>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</si>
  <si>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</si>
  <si>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</si>
  <si>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</si>
  <si>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</si>
  <si>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</si>
  <si>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</si>
  <si>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</si>
  <si>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</si>
  <si>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</si>
  <si>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</si>
  <si>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</si>
  <si>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</si>
  <si>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</si>
  <si>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</si>
  <si>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</si>
  <si>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</si>
  <si>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</si>
  <si>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</si>
  <si>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</si>
  <si>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</si>
  <si>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</si>
  <si>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</si>
  <si>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</si>
  <si>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</si>
  <si>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</si>
  <si>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</si>
  <si>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</si>
  <si>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</si>
  <si>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</si>
  <si>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</si>
  <si>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</si>
  <si>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</si>
  <si>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</si>
  <si>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</si>
  <si>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</si>
  <si>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</si>
  <si>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</si>
  <si>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</si>
  <si>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</si>
  <si>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</si>
  <si>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</si>
  <si>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</si>
  <si>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</si>
  <si>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</si>
  <si>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</si>
  <si>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</si>
  <si>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</si>
  <si>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</si>
  <si>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</si>
  <si>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</si>
  <si>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</si>
  <si>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</si>
  <si>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</si>
  <si>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</si>
  <si>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</si>
  <si>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</si>
  <si>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</si>
  <si>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</si>
  <si>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</si>
  <si>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</si>
  <si>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</si>
  <si>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</si>
  <si>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</si>
  <si>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</si>
  <si>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</si>
  <si>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</si>
  <si>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</si>
  <si>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</si>
  <si>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</si>
  <si>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</si>
  <si>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</si>
  <si>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</si>
  <si>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</si>
  <si>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</si>
  <si>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</si>
  <si>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</si>
  <si>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</si>
  <si>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</si>
  <si>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</si>
  <si>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</si>
  <si>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</si>
  <si>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</si>
  <si>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</si>
  <si>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</si>
  <si>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</si>
  <si>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</si>
  <si>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</si>
  <si>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</si>
  <si>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</si>
  <si>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</si>
  <si>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</si>
  <si>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</si>
  <si>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</si>
  <si>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</si>
  <si>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</si>
  <si>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</si>
  <si>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</si>
  <si>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</si>
  <si>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</si>
  <si>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</si>
  <si>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</si>
  <si>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</si>
  <si>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</si>
  <si>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</si>
  <si>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</si>
  <si>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</si>
  <si>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</si>
  <si>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</si>
  <si>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</si>
  <si>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</si>
  <si>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</si>
  <si>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</si>
  <si>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</si>
  <si>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</si>
  <si>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</si>
  <si>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</si>
  <si>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</si>
  <si>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</si>
  <si>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</si>
  <si>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</si>
  <si>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</si>
  <si>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</si>
  <si>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</si>
  <si>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</si>
  <si>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</si>
  <si>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</si>
  <si>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</si>
  <si>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</si>
  <si>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</si>
  <si>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</si>
  <si>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</si>
  <si>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</si>
  <si>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</si>
  <si>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</si>
  <si>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</si>
  <si>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</si>
  <si>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</si>
  <si>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</si>
  <si>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</si>
  <si>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</si>
  <si>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</si>
  <si>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</si>
  <si>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</si>
  <si>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</si>
  <si>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</si>
  <si>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</si>
  <si>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</si>
  <si>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</si>
  <si>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</si>
  <si>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</si>
  <si>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</si>
  <si>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</si>
  <si>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</si>
  <si>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</si>
  <si>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</si>
  <si>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</si>
  <si>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</si>
  <si>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</si>
  <si>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</si>
  <si>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</si>
  <si>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</si>
  <si>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</si>
  <si>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</si>
  <si>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</si>
  <si>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</si>
  <si>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</si>
  <si>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</si>
  <si>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</si>
  <si>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</si>
  <si>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</si>
  <si>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</si>
  <si>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</si>
  <si>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</si>
  <si>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</si>
  <si>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</si>
  <si>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</si>
  <si>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</si>
  <si>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</si>
  <si>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</si>
  <si>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</si>
  <si>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</si>
  <si>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</si>
  <si>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</si>
  <si>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</si>
  <si>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</si>
  <si>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</si>
  <si>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</si>
  <si>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</si>
  <si>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</si>
  <si>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</si>
  <si>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5.  PODACI O ODRŽANIM SKUPŠTINAMA EMITENTA U IZVJEŠTAJNOM PERIODU</t>
  </si>
  <si>
    <t>1) Izbor predsjednika Skupštine i dva ovjerivača zapisnika;</t>
  </si>
  <si>
    <t>Almin Suljić, prof.</t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</si>
  <si>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Fikret Hodžić               5,279%                                                                                                                                                                         </t>
  </si>
  <si>
    <t>od 01.01. do 30.06.2019.godine</t>
  </si>
  <si>
    <t>74260 Tešanj, Poslovna zona Bukva 3</t>
  </si>
  <si>
    <t xml:space="preserve">1. Almin Suljić, direktor                                                                                                   2. Armin Ćostović, izvršni direktor i zamjenik direktora  </t>
  </si>
  <si>
    <t>2) Donošenje odluke o usvajanju Izvještaja o poslovanju Društva za 2018.godinu koji uključuje finansijski izvještaj i izvještaje Nadzornog odbora, Vanjskog revizora i Odbora za reviziju;</t>
  </si>
  <si>
    <t>3) Donošenje odluke o rasporedu dobiti ostvarene po godišnjem obračunu za 2018.godinu;</t>
  </si>
  <si>
    <t>4) Informacija o Poslovnom planu za 2019.godinu;</t>
  </si>
  <si>
    <t xml:space="preserve">5) Donošenje odluke o izboru Vanjskog revizora za 2019.godinu; </t>
  </si>
  <si>
    <t>6) Donošenje odluke o izmjenama i dopunama Statuta Društva i usvajanju prečišćenog teksta Statuta Društva; i</t>
  </si>
  <si>
    <t xml:space="preserve">7) Donošenje odluke o produženju mandata Nadzornom odboru radi usklađivanja datuma imenovanja sa datumom održavanja redovne Skupštine dioničara.
</t>
  </si>
  <si>
    <t>1) Usvojena je predložena Odluka o usvajanju izvještaj o poslovanju Društva za 2018.godinu;</t>
  </si>
  <si>
    <t>2) Usvojena je predložena Odluka o načinu rasporeda dobiti ostvarene po godišnjem obračunu za 2018.godinu;</t>
  </si>
  <si>
    <t>3) Za vanjskog revizora Društva za 2019.godinu izabran je : "Orecons&amp;Audit" d.o.o. Zenica;</t>
  </si>
  <si>
    <t xml:space="preserve">4) Usvojena je predložena Odluka o izmjenama i dopunama Statuta Društva i usvojen je prečišćeni tekst Statuta Društva. Navedenom Odlukom (pored ostalog) usklađena je adresa sjedišta Društva sa Odlukom Općinskog vijeća Tešanj o nazivima i označavanju ulica, tako da nova adresa Društva glasi : Poslovna zona Bukva 3 - Tešanj (ranija adresa bila je : Bukva bb - Tešanj). </t>
  </si>
  <si>
    <t>5) Usvojena je predložena Odluka o produženju mandata Nadzornom odboru radi usklađivanja datuma imenovanja sa datumom održavanja redovne Skupštine dioničara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</si>
  <si>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</si>
  <si>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r>
      <t xml:space="preserve">                           </t>
    </r>
    <r>
      <rPr>
        <u/>
        <sz val="10"/>
        <rFont val="Times New Roman"/>
        <family val="1"/>
      </rPr>
      <t xml:space="preserve"> 31.12.2018.god. </t>
    </r>
    <r>
      <rPr>
        <sz val="10"/>
        <rFont val="Times New Roman"/>
        <family val="1"/>
      </rPr>
      <t xml:space="preserve">              </t>
    </r>
    <r>
      <rPr>
        <u/>
        <sz val="10"/>
        <rFont val="Times New Roman"/>
        <family val="1"/>
      </rPr>
      <t xml:space="preserve">30.06.2019.god. </t>
    </r>
    <r>
      <rPr>
        <sz val="10"/>
        <rFont val="Times New Roman"/>
        <family val="1"/>
      </rPr>
      <t xml:space="preserve">                                                                                                             Kasim Kotorić     32.460 ili 6,918%        32.460 ili 6,918% Hajrudin Ahmetlić         0 ili 0,000%                0 ili 0,000%                                                  Paša Junuzović     31.506 ili 6,715%       31.506 ili 6,715%                                                                  Almin Suljić                   0 ili 0,000%                 0 ili 0,000%  Armin Ćostović         200 ili 0,043%            200 ili 0,043%                                                                                                </t>
    </r>
  </si>
  <si>
    <r>
      <rPr>
        <b/>
        <sz val="10"/>
        <rFont val="Times New Roman"/>
        <family val="1"/>
      </rPr>
      <t>17. REDOVNA SKUPŠTINA DIONIČARA</t>
    </r>
    <r>
      <rPr>
        <sz val="10"/>
        <rFont val="Times New Roman"/>
        <family val="1"/>
      </rPr>
      <t xml:space="preserve"> održana 08.06.2019.godine u sjedištu Društva :  Poslovna zona Bukva 3 - Tešanj</t>
    </r>
  </si>
  <si>
    <t>BILANS STANJA NA DAN 30.06.2019.godine</t>
  </si>
  <si>
    <t>Poslovna zona Bukva 3 , Tešanj</t>
  </si>
  <si>
    <t>za period od 01.01. do 30.06.2019. godine</t>
  </si>
  <si>
    <t>za period od 01.01. do 30.06.2019.godine</t>
  </si>
  <si>
    <t>za period koji se završava na dan 30.06.2019.godine</t>
  </si>
  <si>
    <t xml:space="preserve">Dobit od poslovnih aktivnosti </t>
  </si>
  <si>
    <t>Dobit po osnovu ostalih prihoda i rashoda</t>
  </si>
  <si>
    <t>Sveobuhvatna dobit</t>
  </si>
  <si>
    <t>Smanjena usljed pada prihoda, povećane amortizacije i ostalih rashoda</t>
  </si>
  <si>
    <t xml:space="preserve">Dobit od ostalih aktivnosti je rezultat otpisa </t>
  </si>
  <si>
    <t xml:space="preserve">23. Stanje na dan 30.06. 2019 godine </t>
  </si>
  <si>
    <r>
      <t xml:space="preserve">odnosno 01. 01. 20 19 godine </t>
    </r>
    <r>
      <rPr>
        <i/>
        <sz val="10"/>
        <rFont val="Times New Roman"/>
        <family val="1"/>
      </rPr>
      <t>(912±913±914)</t>
    </r>
  </si>
  <si>
    <t>15. Ponovo iskazano stanje na dan 31. 12. 2018,</t>
  </si>
  <si>
    <r>
      <t xml:space="preserve">12. Stanje na dan 31. 12. 2018, odnosno 01. 01. 2019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</si>
  <si>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2017     odnosno 01.01.2018 godine (901±902±903)</t>
  </si>
  <si>
    <t>1. Stanje na dan 31. 12. 2017 godine</t>
  </si>
  <si>
    <t>Tešanj, 09.08.2019.godine</t>
  </si>
  <si>
    <t>Dobit od poslovne aktivnosti u 2019.godini  pada zbog pada prihoda (prodaje)</t>
  </si>
  <si>
    <t>i povećane amortizacije.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</si>
</sst>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21">
    <font>
      <sz val="10"/>
      <name val="CRO_Dutch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2" borderId="1" applyFill="0" applyAlignment="0">
      <alignment horizontal="left" vertical="center" wrapText="1"/>
    </xf>
    <xf numFmtId="0" fontId="5" fillId="0" borderId="0"/>
    <xf numFmtId="0" fontId="11" fillId="0" borderId="0"/>
    <xf numFmtId="0" fontId="1" fillId="0" borderId="0"/>
  </cellStyleXfs>
  <cellXfs count="293">
    <xf numFmtId="0" fontId="0" fillId="0" borderId="0" xfId="0"/>
    <xf numFmtId="0" fontId="7" fillId="0" borderId="0" xfId="4" applyFont="1" applyFill="1" applyAlignment="1">
      <alignment horizontal="right"/>
    </xf>
    <xf numFmtId="0" fontId="7" fillId="0" borderId="0" xfId="4" applyFont="1" applyBorder="1" applyAlignment="1">
      <alignment horizontal="center"/>
    </xf>
    <xf numFmtId="0" fontId="7" fillId="0" borderId="2" xfId="4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7" fillId="0" borderId="0" xfId="4" applyFont="1" applyFill="1" applyBorder="1" applyAlignment="1">
      <alignment horizontal="right"/>
    </xf>
    <xf numFmtId="0" fontId="8" fillId="0" borderId="0" xfId="4" applyFont="1" applyBorder="1"/>
    <xf numFmtId="0" fontId="8" fillId="0" borderId="0" xfId="4" applyFont="1"/>
    <xf numFmtId="0" fontId="7" fillId="3" borderId="3" xfId="4" applyFont="1" applyFill="1" applyBorder="1" applyAlignment="1">
      <alignment horizontal="center"/>
    </xf>
    <xf numFmtId="0" fontId="7" fillId="0" borderId="5" xfId="4" applyFont="1" applyBorder="1" applyAlignment="1">
      <alignment horizontal="left" vertical="center"/>
    </xf>
    <xf numFmtId="0" fontId="8" fillId="0" borderId="5" xfId="4" applyFont="1" applyBorder="1"/>
    <xf numFmtId="0" fontId="8" fillId="0" borderId="5" xfId="4" applyFont="1" applyBorder="1" applyAlignment="1">
      <alignment horizontal="left" vertical="center"/>
    </xf>
    <xf numFmtId="0" fontId="8" fillId="0" borderId="5" xfId="0" applyFont="1" applyBorder="1"/>
    <xf numFmtId="0" fontId="8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0" xfId="0" applyFont="1"/>
    <xf numFmtId="0" fontId="7" fillId="0" borderId="0" xfId="0" applyFont="1"/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 textRotation="90" wrapText="1"/>
    </xf>
    <xf numFmtId="0" fontId="8" fillId="0" borderId="2" xfId="0" applyFont="1" applyBorder="1" applyAlignment="1">
      <alignment horizontal="center" vertical="top" textRotation="90" wrapText="1"/>
    </xf>
    <xf numFmtId="0" fontId="7" fillId="3" borderId="11" xfId="4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2" xfId="0" applyFont="1" applyFill="1" applyBorder="1"/>
    <xf numFmtId="0" fontId="8" fillId="0" borderId="0" xfId="0" applyFont="1" applyFill="1"/>
    <xf numFmtId="0" fontId="8" fillId="0" borderId="0" xfId="0" applyFont="1" applyFill="1" applyBorder="1" applyAlignment="1"/>
    <xf numFmtId="0" fontId="8" fillId="0" borderId="12" xfId="0" applyFont="1" applyFill="1" applyBorder="1"/>
    <xf numFmtId="0" fontId="2" fillId="0" borderId="0" xfId="0" applyFont="1" applyBorder="1" applyAlignment="1"/>
    <xf numFmtId="0" fontId="2" fillId="0" borderId="13" xfId="0" applyFont="1" applyBorder="1" applyAlignment="1"/>
    <xf numFmtId="0" fontId="0" fillId="0" borderId="0" xfId="0" applyBorder="1" applyAlignment="1"/>
    <xf numFmtId="4" fontId="12" fillId="0" borderId="12" xfId="0" applyNumberFormat="1" applyFont="1" applyBorder="1" applyAlignment="1"/>
    <xf numFmtId="4" fontId="12" fillId="0" borderId="12" xfId="0" applyNumberFormat="1" applyFont="1" applyBorder="1" applyAlignment="1">
      <alignment wrapText="1"/>
    </xf>
    <xf numFmtId="0" fontId="8" fillId="0" borderId="11" xfId="0" applyFont="1" applyBorder="1" applyAlignment="1">
      <alignment vertical="top" wrapText="1"/>
    </xf>
    <xf numFmtId="0" fontId="8" fillId="0" borderId="0" xfId="4" applyFont="1" applyFill="1" applyBorder="1"/>
    <xf numFmtId="0" fontId="8" fillId="0" borderId="0" xfId="4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3" fillId="0" borderId="0" xfId="0" applyFont="1"/>
    <xf numFmtId="0" fontId="12" fillId="0" borderId="2" xfId="4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Alignment="1"/>
    <xf numFmtId="0" fontId="13" fillId="0" borderId="1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2" fillId="0" borderId="11" xfId="4" applyFont="1" applyFill="1" applyBorder="1" applyAlignment="1">
      <alignment horizontal="right"/>
    </xf>
    <xf numFmtId="0" fontId="13" fillId="0" borderId="0" xfId="0" applyFont="1" applyBorder="1"/>
    <xf numFmtId="0" fontId="12" fillId="0" borderId="0" xfId="0" applyFont="1" applyAlignment="1">
      <alignment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2" fillId="0" borderId="2" xfId="0" applyFont="1" applyBorder="1" applyAlignment="1">
      <alignment horizontal="center"/>
    </xf>
    <xf numFmtId="0" fontId="13" fillId="0" borderId="0" xfId="0" applyFont="1" applyFill="1" applyAlignment="1"/>
    <xf numFmtId="0" fontId="13" fillId="0" borderId="13" xfId="0" applyFont="1" applyBorder="1" applyAlignment="1"/>
    <xf numFmtId="0" fontId="13" fillId="0" borderId="18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Fill="1" applyBorder="1"/>
    <xf numFmtId="0" fontId="14" fillId="0" borderId="2" xfId="0" applyFont="1" applyBorder="1" applyAlignment="1">
      <alignment horizontal="justify" vertical="top" wrapText="1"/>
    </xf>
    <xf numFmtId="3" fontId="14" fillId="0" borderId="2" xfId="0" applyNumberFormat="1" applyFont="1" applyBorder="1"/>
    <xf numFmtId="3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wrapText="1"/>
    </xf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 vertical="top"/>
    </xf>
    <xf numFmtId="3" fontId="13" fillId="0" borderId="0" xfId="0" applyNumberFormat="1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Alignment="1">
      <alignment horizontal="center"/>
    </xf>
    <xf numFmtId="49" fontId="14" fillId="0" borderId="2" xfId="0" applyNumberFormat="1" applyFont="1" applyBorder="1" applyAlignment="1">
      <alignment horizontal="right"/>
    </xf>
    <xf numFmtId="0" fontId="14" fillId="0" borderId="2" xfId="0" applyFont="1" applyBorder="1"/>
    <xf numFmtId="0" fontId="14" fillId="0" borderId="12" xfId="0" applyFont="1" applyFill="1" applyBorder="1"/>
    <xf numFmtId="0" fontId="14" fillId="0" borderId="2" xfId="4" applyFont="1" applyBorder="1"/>
    <xf numFmtId="0" fontId="14" fillId="4" borderId="2" xfId="4" applyFont="1" applyFill="1" applyBorder="1"/>
    <xf numFmtId="0" fontId="7" fillId="0" borderId="4" xfId="0" applyFont="1" applyBorder="1" applyAlignment="1">
      <alignment horizontal="justify" vertical="center" wrapText="1"/>
    </xf>
    <xf numFmtId="0" fontId="7" fillId="0" borderId="0" xfId="4" applyFont="1" applyBorder="1" applyAlignment="1">
      <alignment horizontal="left" wrapText="1"/>
    </xf>
    <xf numFmtId="0" fontId="14" fillId="0" borderId="12" xfId="0" applyFont="1" applyBorder="1" applyAlignment="1">
      <alignment horizontal="justify" vertical="top" wrapText="1"/>
    </xf>
    <xf numFmtId="0" fontId="14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3" fontId="14" fillId="0" borderId="2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vertical="center" wrapText="1"/>
    </xf>
    <xf numFmtId="3" fontId="14" fillId="0" borderId="2" xfId="2" applyNumberFormat="1" applyFont="1" applyFill="1" applyBorder="1" applyAlignment="1">
      <alignment vertical="center"/>
    </xf>
    <xf numFmtId="1" fontId="14" fillId="0" borderId="2" xfId="2" applyNumberFormat="1" applyFont="1" applyFill="1" applyBorder="1" applyAlignment="1">
      <alignment vertical="center"/>
    </xf>
    <xf numFmtId="3" fontId="14" fillId="0" borderId="2" xfId="0" applyNumberFormat="1" applyFont="1" applyBorder="1" applyAlignment="1"/>
    <xf numFmtId="3" fontId="14" fillId="0" borderId="2" xfId="0" applyNumberFormat="1" applyFont="1" applyBorder="1" applyAlignment="1">
      <alignment vertical="center"/>
    </xf>
    <xf numFmtId="3" fontId="14" fillId="0" borderId="2" xfId="0" applyNumberFormat="1" applyFont="1" applyFill="1" applyBorder="1" applyAlignment="1"/>
    <xf numFmtId="164" fontId="14" fillId="0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0" xfId="4" applyFont="1" applyAlignment="1">
      <alignment horizontal="left"/>
    </xf>
    <xf numFmtId="0" fontId="17" fillId="0" borderId="4" xfId="4" applyFont="1" applyBorder="1" applyAlignment="1">
      <alignment vertical="center"/>
    </xf>
    <xf numFmtId="0" fontId="17" fillId="0" borderId="5" xfId="4" applyFont="1" applyBorder="1"/>
    <xf numFmtId="0" fontId="17" fillId="0" borderId="5" xfId="4" applyFont="1" applyBorder="1" applyAlignment="1">
      <alignment wrapText="1"/>
    </xf>
    <xf numFmtId="0" fontId="17" fillId="0" borderId="5" xfId="4" applyFont="1" applyBorder="1" applyAlignment="1">
      <alignment horizontal="left"/>
    </xf>
    <xf numFmtId="0" fontId="17" fillId="0" borderId="5" xfId="4" applyFont="1" applyFill="1" applyBorder="1" applyAlignment="1">
      <alignment horizontal="left"/>
    </xf>
    <xf numFmtId="0" fontId="17" fillId="0" borderId="5" xfId="4" applyFont="1" applyBorder="1" applyAlignment="1">
      <alignment horizontal="left" vertical="center" wrapText="1"/>
    </xf>
    <xf numFmtId="0" fontId="17" fillId="4" borderId="5" xfId="4" applyFont="1" applyFill="1" applyBorder="1" applyAlignment="1">
      <alignment horizontal="left" wrapText="1"/>
    </xf>
    <xf numFmtId="0" fontId="17" fillId="4" borderId="5" xfId="4" applyFont="1" applyFill="1" applyBorder="1" applyAlignment="1">
      <alignment horizontal="left" vertical="center"/>
    </xf>
    <xf numFmtId="0" fontId="17" fillId="0" borderId="5" xfId="4" applyFont="1" applyBorder="1" applyAlignment="1">
      <alignment horizontal="left" wrapText="1"/>
    </xf>
    <xf numFmtId="0" fontId="17" fillId="4" borderId="5" xfId="4" applyFont="1" applyFill="1" applyBorder="1" applyAlignment="1">
      <alignment horizontal="left"/>
    </xf>
    <xf numFmtId="0" fontId="17" fillId="4" borderId="5" xfId="4" applyFont="1" applyFill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right" vertical="top" wrapText="1"/>
    </xf>
    <xf numFmtId="164" fontId="14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 wrapText="1"/>
    </xf>
    <xf numFmtId="1" fontId="14" fillId="0" borderId="2" xfId="2" applyNumberFormat="1" applyFont="1" applyFill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/>
    </xf>
    <xf numFmtId="1" fontId="14" fillId="0" borderId="2" xfId="0" applyNumberFormat="1" applyFont="1" applyBorder="1" applyAlignment="1">
      <alignment horizontal="right" vertical="center"/>
    </xf>
    <xf numFmtId="0" fontId="14" fillId="0" borderId="2" xfId="0" applyFont="1" applyFill="1" applyBorder="1"/>
    <xf numFmtId="1" fontId="14" fillId="0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3" fontId="8" fillId="0" borderId="0" xfId="0" applyNumberFormat="1" applyFont="1"/>
    <xf numFmtId="164" fontId="14" fillId="0" borderId="12" xfId="1" applyNumberFormat="1" applyFont="1" applyFill="1" applyBorder="1" applyAlignment="1" applyProtection="1">
      <alignment horizontal="center"/>
      <protection locked="0"/>
    </xf>
    <xf numFmtId="164" fontId="14" fillId="0" borderId="22" xfId="1" applyNumberFormat="1" applyFont="1" applyFill="1" applyBorder="1" applyAlignment="1" applyProtection="1">
      <alignment horizontal="center"/>
      <protection locked="0"/>
    </xf>
    <xf numFmtId="164" fontId="14" fillId="0" borderId="2" xfId="1" applyNumberFormat="1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right" vertical="top" wrapText="1"/>
    </xf>
    <xf numFmtId="0" fontId="8" fillId="4" borderId="0" xfId="4" applyFont="1" applyFill="1" applyBorder="1"/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/>
    </xf>
    <xf numFmtId="49" fontId="13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3" fontId="20" fillId="0" borderId="0" xfId="6" applyNumberFormat="1" applyFont="1"/>
    <xf numFmtId="164" fontId="14" fillId="0" borderId="2" xfId="2" applyNumberFormat="1" applyFont="1" applyFill="1" applyBorder="1" applyAlignment="1">
      <alignment horizontal="right" vertical="center"/>
    </xf>
    <xf numFmtId="1" fontId="14" fillId="0" borderId="2" xfId="0" applyNumberFormat="1" applyFont="1" applyBorder="1"/>
    <xf numFmtId="0" fontId="8" fillId="4" borderId="0" xfId="0" applyFont="1" applyFill="1" applyBorder="1" applyAlignment="1">
      <alignment vertical="top" wrapText="1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2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Border="1"/>
    <xf numFmtId="0" fontId="8" fillId="0" borderId="21" xfId="0" applyFont="1" applyBorder="1"/>
    <xf numFmtId="0" fontId="13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7" xfId="0" applyFont="1" applyBorder="1"/>
    <xf numFmtId="0" fontId="13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8" fillId="0" borderId="14" xfId="0" applyFont="1" applyBorder="1"/>
    <xf numFmtId="0" fontId="8" fillId="0" borderId="20" xfId="0" applyFont="1" applyBorder="1"/>
    <xf numFmtId="0" fontId="13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1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12" xfId="0" applyNumberFormat="1" applyFont="1" applyBorder="1" applyAlignment="1">
      <alignment horizontal="left" wrapText="1"/>
    </xf>
    <xf numFmtId="4" fontId="8" fillId="0" borderId="13" xfId="0" applyNumberFormat="1" applyFont="1" applyBorder="1" applyAlignment="1">
      <alignment horizontal="left" wrapText="1"/>
    </xf>
    <xf numFmtId="4" fontId="8" fillId="0" borderId="18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8" xfId="4" applyFont="1" applyFill="1" applyBorder="1" applyAlignment="1">
      <alignment horizontal="right" wrapText="1"/>
    </xf>
    <xf numFmtId="0" fontId="8" fillId="0" borderId="20" xfId="0" applyFont="1" applyBorder="1" applyAlignment="1">
      <alignment wrapText="1"/>
    </xf>
    <xf numFmtId="0" fontId="8" fillId="0" borderId="2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7" fillId="0" borderId="0" xfId="4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</cellXfs>
  <cellStyles count="7">
    <cellStyle name="Comma 3" xfId="1"/>
    <cellStyle name="Comma_Obrazac-AMKO VELIČANSTVENI 2" xfId="2"/>
    <cellStyle name="ja" xfId="3"/>
    <cellStyle name="Normal" xfId="0" builtinId="0"/>
    <cellStyle name="Normal 3" xfId="6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/G/Copy%20of%20obrac2000/2017/3112/ZAB_31.12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6"/>
      <sheetName val="n-2016"/>
      <sheetName val="nab-2015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_"/>
      <sheetName val="Bilans uspjeha"/>
      <sheetName val="bi_us_2017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6">
          <cell r="AH36">
            <v>0</v>
          </cell>
        </row>
        <row r="63">
          <cell r="AH63">
            <v>0</v>
          </cell>
        </row>
        <row r="64">
          <cell r="AH64">
            <v>0</v>
          </cell>
        </row>
        <row r="65">
          <cell r="AH65">
            <v>0</v>
          </cell>
        </row>
        <row r="66">
          <cell r="AH66">
            <v>0</v>
          </cell>
        </row>
        <row r="67">
          <cell r="AH67">
            <v>0</v>
          </cell>
        </row>
        <row r="68">
          <cell r="AH68">
            <v>0</v>
          </cell>
        </row>
        <row r="70">
          <cell r="AH70">
            <v>0</v>
          </cell>
        </row>
        <row r="71">
          <cell r="AH71">
            <v>0</v>
          </cell>
        </row>
        <row r="72">
          <cell r="AH72">
            <v>0</v>
          </cell>
        </row>
        <row r="83">
          <cell r="AJ83">
            <v>0</v>
          </cell>
        </row>
        <row r="84">
          <cell r="AJ84">
            <v>0</v>
          </cell>
        </row>
        <row r="85">
          <cell r="AJ85">
            <v>0</v>
          </cell>
        </row>
        <row r="86">
          <cell r="AJ86">
            <v>0</v>
          </cell>
        </row>
        <row r="87">
          <cell r="AJ87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173">
          <cell r="AI17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130" zoomScaleNormal="130" zoomScaleSheetLayoutView="100" workbookViewId="0">
      <selection activeCell="E16" sqref="E16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155</v>
      </c>
      <c r="B1" s="1" t="s">
        <v>127</v>
      </c>
    </row>
    <row r="2" spans="1:2" ht="13.5">
      <c r="A2" s="118" t="s">
        <v>669</v>
      </c>
      <c r="B2" s="43" t="s">
        <v>128</v>
      </c>
    </row>
    <row r="3" spans="1:2" ht="14.25" thickBot="1">
      <c r="A3" s="8" t="s">
        <v>151</v>
      </c>
      <c r="B3" s="8" t="s">
        <v>152</v>
      </c>
    </row>
    <row r="4" spans="1:2" ht="27.75" thickTop="1">
      <c r="A4" s="114" t="s">
        <v>135</v>
      </c>
      <c r="B4" s="130" t="s">
        <v>2</v>
      </c>
    </row>
    <row r="5" spans="1:2" ht="13.5">
      <c r="A5" s="9" t="s">
        <v>129</v>
      </c>
      <c r="B5" s="131"/>
    </row>
    <row r="6" spans="1:2" ht="25.5">
      <c r="A6" s="11" t="s">
        <v>134</v>
      </c>
      <c r="B6" s="132" t="s">
        <v>683</v>
      </c>
    </row>
    <row r="7" spans="1:2">
      <c r="A7" s="10" t="s">
        <v>123</v>
      </c>
      <c r="B7" s="133" t="s">
        <v>670</v>
      </c>
    </row>
    <row r="8" spans="1:2">
      <c r="A8" s="12" t="s">
        <v>126</v>
      </c>
      <c r="B8" s="133" t="s">
        <v>3</v>
      </c>
    </row>
    <row r="9" spans="1:2">
      <c r="A9" s="10" t="s">
        <v>124</v>
      </c>
      <c r="B9" s="133" t="s">
        <v>656</v>
      </c>
    </row>
    <row r="10" spans="1:2">
      <c r="A10" s="10" t="s">
        <v>125</v>
      </c>
      <c r="B10" s="133" t="s">
        <v>657</v>
      </c>
    </row>
    <row r="11" spans="1:2">
      <c r="A11" s="13" t="s">
        <v>130</v>
      </c>
      <c r="B11" s="133" t="s">
        <v>4</v>
      </c>
    </row>
    <row r="12" spans="1:2">
      <c r="A12" s="13" t="s">
        <v>136</v>
      </c>
      <c r="B12" s="134">
        <v>339</v>
      </c>
    </row>
    <row r="13" spans="1:2" ht="25.5">
      <c r="A13" s="13" t="s">
        <v>143</v>
      </c>
      <c r="B13" s="135" t="s">
        <v>661</v>
      </c>
    </row>
    <row r="14" spans="1:2" ht="25.5">
      <c r="A14" s="13" t="s">
        <v>131</v>
      </c>
      <c r="B14" s="136" t="s">
        <v>662</v>
      </c>
    </row>
    <row r="15" spans="1:2" ht="38.25">
      <c r="A15" s="13" t="s">
        <v>150</v>
      </c>
      <c r="B15" s="137" t="s">
        <v>654</v>
      </c>
    </row>
    <row r="16" spans="1:2" ht="38.25">
      <c r="A16" s="13" t="s">
        <v>133</v>
      </c>
      <c r="B16" s="136" t="s">
        <v>663</v>
      </c>
    </row>
    <row r="17" spans="1:2" ht="27">
      <c r="A17" s="14" t="s">
        <v>132</v>
      </c>
      <c r="B17" s="133"/>
    </row>
    <row r="18" spans="1:2" ht="38.25">
      <c r="A18" s="13" t="s">
        <v>137</v>
      </c>
      <c r="B18" s="138" t="s">
        <v>664</v>
      </c>
    </row>
    <row r="19" spans="1:2" ht="25.5">
      <c r="A19" s="13" t="s">
        <v>138</v>
      </c>
      <c r="B19" s="136" t="s">
        <v>671</v>
      </c>
    </row>
    <row r="20" spans="1:2" ht="76.5">
      <c r="A20" s="13" t="s">
        <v>139</v>
      </c>
      <c r="B20" s="136" t="s">
        <v>684</v>
      </c>
    </row>
    <row r="21" spans="1:2" ht="27">
      <c r="A21" s="15" t="s">
        <v>153</v>
      </c>
      <c r="B21" s="139"/>
    </row>
    <row r="22" spans="1:2" ht="25.5">
      <c r="A22" s="16" t="s">
        <v>140</v>
      </c>
      <c r="B22" s="137">
        <v>597</v>
      </c>
    </row>
    <row r="23" spans="1:2" ht="25.5">
      <c r="A23" s="13" t="s">
        <v>141</v>
      </c>
      <c r="B23" s="136" t="s">
        <v>655</v>
      </c>
    </row>
    <row r="24" spans="1:2" ht="90" customHeight="1">
      <c r="A24" s="13" t="s">
        <v>142</v>
      </c>
      <c r="B24" s="136" t="s">
        <v>668</v>
      </c>
    </row>
    <row r="25" spans="1:2" ht="27">
      <c r="A25" s="14" t="s">
        <v>164</v>
      </c>
      <c r="B25" s="133"/>
    </row>
    <row r="26" spans="1:2" ht="51">
      <c r="A26" s="16" t="s">
        <v>642</v>
      </c>
      <c r="B26" s="133"/>
    </row>
    <row r="27" spans="1:2" ht="27">
      <c r="A27" s="14" t="s">
        <v>665</v>
      </c>
      <c r="B27" s="133"/>
    </row>
    <row r="28" spans="1:2" ht="40.5" customHeight="1">
      <c r="A28" s="16" t="s">
        <v>145</v>
      </c>
      <c r="B28" s="140" t="s">
        <v>685</v>
      </c>
    </row>
    <row r="29" spans="1:2">
      <c r="A29" s="165" t="s">
        <v>146</v>
      </c>
      <c r="B29" s="136" t="s">
        <v>666</v>
      </c>
    </row>
    <row r="30" spans="1:2" ht="51">
      <c r="A30" s="166"/>
      <c r="B30" s="136" t="s">
        <v>672</v>
      </c>
    </row>
    <row r="31" spans="1:2" ht="25.5">
      <c r="A31" s="166"/>
      <c r="B31" s="136" t="s">
        <v>673</v>
      </c>
    </row>
    <row r="32" spans="1:2">
      <c r="A32" s="166"/>
      <c r="B32" s="136" t="s">
        <v>674</v>
      </c>
    </row>
    <row r="33" spans="1:3" ht="25.5">
      <c r="A33" s="166"/>
      <c r="B33" s="136" t="s">
        <v>675</v>
      </c>
    </row>
    <row r="34" spans="1:3" ht="25.5">
      <c r="A34" s="166"/>
      <c r="B34" s="136" t="s">
        <v>676</v>
      </c>
    </row>
    <row r="35" spans="1:3" ht="51">
      <c r="A35" s="166"/>
      <c r="B35" s="136" t="s">
        <v>677</v>
      </c>
    </row>
    <row r="36" spans="1:3" ht="25.5">
      <c r="A36" s="165" t="s">
        <v>147</v>
      </c>
      <c r="B36" s="136" t="s">
        <v>678</v>
      </c>
    </row>
    <row r="37" spans="1:3" ht="25.5">
      <c r="A37" s="166"/>
      <c r="B37" s="136" t="s">
        <v>679</v>
      </c>
    </row>
    <row r="38" spans="1:3" ht="25.5">
      <c r="A38" s="166"/>
      <c r="B38" s="136" t="s">
        <v>680</v>
      </c>
    </row>
    <row r="39" spans="1:3" ht="89.25">
      <c r="A39" s="166"/>
      <c r="B39" s="136" t="s">
        <v>681</v>
      </c>
    </row>
    <row r="40" spans="1:3" ht="44.25" customHeight="1">
      <c r="A40" s="166"/>
      <c r="B40" s="136" t="s">
        <v>682</v>
      </c>
      <c r="C40" s="129"/>
    </row>
    <row r="41" spans="1:3" ht="27">
      <c r="A41" s="15" t="s">
        <v>144</v>
      </c>
      <c r="B41" s="136"/>
    </row>
    <row r="42" spans="1:3" ht="25.5">
      <c r="A42" s="13" t="s">
        <v>643</v>
      </c>
      <c r="B42" s="133"/>
    </row>
    <row r="43" spans="1:3" ht="51">
      <c r="A43" s="13" t="s">
        <v>148</v>
      </c>
      <c r="B43" s="133"/>
    </row>
    <row r="44" spans="1:3" ht="51">
      <c r="A44" s="13" t="s">
        <v>149</v>
      </c>
      <c r="B44" s="133"/>
    </row>
    <row r="45" spans="1:3" ht="51">
      <c r="A45" s="13" t="s">
        <v>165</v>
      </c>
      <c r="B45" s="139"/>
    </row>
    <row r="46" spans="1:3" ht="51">
      <c r="A46" s="17" t="s">
        <v>166</v>
      </c>
      <c r="B46" s="139"/>
    </row>
    <row r="48" spans="1:3" s="55" customFormat="1">
      <c r="A48" s="156" t="s">
        <v>702</v>
      </c>
      <c r="B48" s="55" t="s">
        <v>652</v>
      </c>
    </row>
    <row r="49" spans="1:2" s="55" customFormat="1">
      <c r="A49" s="54"/>
      <c r="B49" s="55" t="s">
        <v>658</v>
      </c>
    </row>
    <row r="50" spans="1:2" s="55" customFormat="1">
      <c r="A50" s="54"/>
    </row>
    <row r="51" spans="1:2" s="55" customFormat="1">
      <c r="A51" s="54"/>
      <c r="B51" s="55" t="s">
        <v>331</v>
      </c>
    </row>
    <row r="52" spans="1:2" s="55" customFormat="1">
      <c r="A52" s="54"/>
      <c r="B52" s="55" t="s">
        <v>667</v>
      </c>
    </row>
  </sheetData>
  <mergeCells count="2">
    <mergeCell ref="A29:A35"/>
    <mergeCell ref="A36:A40"/>
  </mergeCells>
  <phoneticPr fontId="4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zoomScale="110" zoomScaleNormal="110" workbookViewId="0">
      <selection activeCell="B190" sqref="B190"/>
    </sheetView>
  </sheetViews>
  <sheetFormatPr defaultRowHeight="12.75"/>
  <cols>
    <col min="1" max="1" width="14.140625" style="18" customWidth="1"/>
    <col min="2" max="2" width="15.42578125" style="18" customWidth="1"/>
    <col min="3" max="3" width="18.42578125" style="18" customWidth="1"/>
    <col min="4" max="4" width="7.5703125" style="18" customWidth="1"/>
    <col min="5" max="7" width="3.140625" style="18" customWidth="1"/>
    <col min="8" max="8" width="16.5703125" style="67" customWidth="1"/>
    <col min="9" max="9" width="16.42578125" style="67" customWidth="1"/>
    <col min="10" max="11" width="9.140625" style="18"/>
    <col min="12" max="12" width="9.140625" style="18" customWidth="1"/>
    <col min="13" max="16384" width="9.140625" style="18"/>
  </cols>
  <sheetData>
    <row r="1" spans="1:9" ht="13.5">
      <c r="A1" s="6"/>
      <c r="B1" s="1"/>
      <c r="I1" s="68" t="s">
        <v>127</v>
      </c>
    </row>
    <row r="2" spans="1:9" ht="13.5">
      <c r="A2" s="2"/>
      <c r="C2" s="19"/>
      <c r="I2" s="68" t="s">
        <v>154</v>
      </c>
    </row>
    <row r="3" spans="1:9" ht="13.5">
      <c r="A3" s="44" t="s">
        <v>333</v>
      </c>
      <c r="B3" s="168" t="s">
        <v>647</v>
      </c>
      <c r="C3" s="169"/>
      <c r="D3" s="169"/>
      <c r="E3" s="169"/>
      <c r="F3" s="169"/>
      <c r="G3" s="169"/>
      <c r="H3" s="169"/>
      <c r="I3" s="169"/>
    </row>
    <row r="4" spans="1:9" ht="13.5">
      <c r="A4" s="44" t="s">
        <v>177</v>
      </c>
      <c r="B4" s="168" t="s">
        <v>687</v>
      </c>
      <c r="C4" s="169"/>
      <c r="D4" s="169"/>
      <c r="E4" s="169"/>
      <c r="F4" s="169"/>
      <c r="G4" s="169"/>
      <c r="H4" s="169"/>
      <c r="I4" s="169"/>
    </row>
    <row r="5" spans="1:9">
      <c r="A5" s="44" t="s">
        <v>178</v>
      </c>
      <c r="B5" s="188" t="s">
        <v>645</v>
      </c>
      <c r="C5" s="189"/>
      <c r="D5" s="189"/>
      <c r="E5" s="189"/>
      <c r="F5" s="189"/>
      <c r="G5" s="189"/>
      <c r="H5" s="189"/>
      <c r="I5" s="189"/>
    </row>
    <row r="6" spans="1:9">
      <c r="A6" s="44" t="s">
        <v>179</v>
      </c>
      <c r="B6" s="188" t="s">
        <v>644</v>
      </c>
      <c r="C6" s="189"/>
      <c r="D6" s="189"/>
      <c r="E6" s="189"/>
      <c r="F6" s="189"/>
      <c r="G6" s="189"/>
      <c r="H6" s="189"/>
      <c r="I6" s="189"/>
    </row>
    <row r="7" spans="1:9">
      <c r="A7" s="44" t="s">
        <v>180</v>
      </c>
      <c r="B7" s="188" t="s">
        <v>1</v>
      </c>
      <c r="C7" s="189"/>
      <c r="D7" s="189"/>
      <c r="E7" s="189"/>
      <c r="F7" s="189"/>
      <c r="G7" s="189"/>
      <c r="H7" s="189"/>
      <c r="I7" s="189"/>
    </row>
    <row r="8" spans="1:9" ht="18" customHeight="1">
      <c r="A8" s="45"/>
      <c r="B8" s="45"/>
      <c r="C8" s="45"/>
      <c r="D8" s="46"/>
      <c r="E8" s="45"/>
      <c r="F8" s="45"/>
      <c r="G8" s="45"/>
      <c r="H8" s="69"/>
      <c r="I8" s="69"/>
    </row>
    <row r="9" spans="1:9" hidden="1">
      <c r="A9" s="45"/>
      <c r="B9" s="45"/>
      <c r="C9" s="45"/>
      <c r="D9" s="45"/>
      <c r="E9" s="45"/>
      <c r="F9" s="45"/>
      <c r="G9" s="45"/>
      <c r="H9" s="70"/>
      <c r="I9" s="70"/>
    </row>
    <row r="10" spans="1:9" ht="1.5" hidden="1" customHeight="1">
      <c r="A10" s="45"/>
      <c r="B10" s="45"/>
      <c r="C10" s="45"/>
      <c r="D10" s="45"/>
      <c r="E10" s="45"/>
      <c r="F10" s="45"/>
      <c r="G10" s="45"/>
      <c r="H10" s="70"/>
      <c r="I10" s="70"/>
    </row>
    <row r="11" spans="1:9" ht="18.75" customHeight="1">
      <c r="A11" s="190" t="s">
        <v>181</v>
      </c>
      <c r="B11" s="191"/>
      <c r="C11" s="191"/>
      <c r="D11" s="191"/>
      <c r="E11" s="191"/>
      <c r="F11" s="191"/>
      <c r="G11" s="191"/>
      <c r="H11" s="191"/>
      <c r="I11" s="191"/>
    </row>
    <row r="12" spans="1:9" ht="12" customHeight="1">
      <c r="A12" s="197"/>
      <c r="B12" s="197"/>
      <c r="C12" s="197"/>
      <c r="D12" s="197"/>
      <c r="E12" s="197"/>
      <c r="F12" s="197"/>
      <c r="G12" s="197"/>
      <c r="H12" s="197"/>
      <c r="I12" s="197"/>
    </row>
    <row r="13" spans="1:9" ht="18.75" customHeight="1">
      <c r="C13" s="197" t="s">
        <v>669</v>
      </c>
      <c r="D13" s="197"/>
      <c r="E13" s="197"/>
      <c r="F13" s="197"/>
      <c r="G13" s="197"/>
      <c r="H13" s="71"/>
    </row>
    <row r="14" spans="1:9">
      <c r="I14" s="67" t="s">
        <v>334</v>
      </c>
    </row>
    <row r="15" spans="1:9">
      <c r="A15" s="192" t="s">
        <v>121</v>
      </c>
      <c r="B15" s="198" t="s">
        <v>182</v>
      </c>
      <c r="C15" s="199"/>
      <c r="D15" s="20" t="s">
        <v>183</v>
      </c>
      <c r="E15" s="204" t="s">
        <v>167</v>
      </c>
      <c r="F15" s="205"/>
      <c r="G15" s="206"/>
      <c r="H15" s="207" t="s">
        <v>184</v>
      </c>
      <c r="I15" s="208"/>
    </row>
    <row r="16" spans="1:9">
      <c r="A16" s="193"/>
      <c r="B16" s="200"/>
      <c r="C16" s="201"/>
      <c r="D16" s="21"/>
      <c r="E16" s="211" t="s">
        <v>185</v>
      </c>
      <c r="F16" s="212"/>
      <c r="G16" s="213"/>
      <c r="H16" s="209"/>
      <c r="I16" s="210"/>
    </row>
    <row r="17" spans="1:9">
      <c r="A17" s="194"/>
      <c r="B17" s="200"/>
      <c r="C17" s="201"/>
      <c r="D17" s="21"/>
      <c r="E17" s="214"/>
      <c r="F17" s="215"/>
      <c r="G17" s="216"/>
      <c r="H17" s="72" t="s">
        <v>186</v>
      </c>
      <c r="I17" s="73" t="s">
        <v>187</v>
      </c>
    </row>
    <row r="18" spans="1:9">
      <c r="A18" s="195"/>
      <c r="B18" s="202"/>
      <c r="C18" s="203"/>
      <c r="D18" s="22"/>
      <c r="E18" s="217"/>
      <c r="F18" s="218"/>
      <c r="G18" s="219"/>
      <c r="H18" s="74" t="s">
        <v>188</v>
      </c>
      <c r="I18" s="75" t="s">
        <v>188</v>
      </c>
    </row>
    <row r="19" spans="1:9">
      <c r="A19" s="23">
        <v>1</v>
      </c>
      <c r="B19" s="196">
        <v>2</v>
      </c>
      <c r="C19" s="196"/>
      <c r="D19" s="23">
        <v>3</v>
      </c>
      <c r="E19" s="196">
        <v>4</v>
      </c>
      <c r="F19" s="196"/>
      <c r="G19" s="196"/>
      <c r="H19" s="75">
        <v>5</v>
      </c>
      <c r="I19" s="75">
        <v>6</v>
      </c>
    </row>
    <row r="20" spans="1:9" ht="13.5">
      <c r="A20" s="24"/>
      <c r="B20" s="174" t="s">
        <v>189</v>
      </c>
      <c r="C20" s="174"/>
      <c r="D20" s="24"/>
      <c r="E20" s="176"/>
      <c r="F20" s="176"/>
      <c r="G20" s="176"/>
      <c r="H20" s="81"/>
      <c r="I20" s="81"/>
    </row>
    <row r="21" spans="1:9">
      <c r="A21" s="24"/>
      <c r="B21" s="173" t="s">
        <v>190</v>
      </c>
      <c r="C21" s="173"/>
      <c r="D21" s="24"/>
      <c r="E21" s="24"/>
      <c r="F21" s="24"/>
      <c r="G21" s="24"/>
      <c r="H21" s="99"/>
      <c r="I21" s="99"/>
    </row>
    <row r="22" spans="1:9" ht="13.5">
      <c r="A22" s="24"/>
      <c r="B22" s="174" t="s">
        <v>40</v>
      </c>
      <c r="C22" s="174"/>
      <c r="D22" s="24"/>
      <c r="E22" s="24">
        <v>2</v>
      </c>
      <c r="F22" s="24">
        <v>0</v>
      </c>
      <c r="G22" s="65">
        <v>1</v>
      </c>
      <c r="H22" s="98">
        <f>H23+H27+H31+H32</f>
        <v>11018842</v>
      </c>
      <c r="I22" s="98">
        <f>I23+I27+I31+I32</f>
        <v>13277698</v>
      </c>
    </row>
    <row r="23" spans="1:9" ht="25.5" customHeight="1">
      <c r="A23" s="24">
        <v>60</v>
      </c>
      <c r="B23" s="173" t="s">
        <v>191</v>
      </c>
      <c r="C23" s="173"/>
      <c r="D23" s="24"/>
      <c r="E23" s="24">
        <v>2</v>
      </c>
      <c r="F23" s="24">
        <v>0</v>
      </c>
      <c r="G23" s="65">
        <v>2</v>
      </c>
      <c r="H23" s="98">
        <f>H24+H26+H25</f>
        <v>3899</v>
      </c>
      <c r="I23" s="98">
        <f>I24+I26+I25</f>
        <v>16913</v>
      </c>
    </row>
    <row r="24" spans="1:9" ht="29.25" customHeight="1">
      <c r="A24" s="24">
        <v>600</v>
      </c>
      <c r="B24" s="173" t="s">
        <v>192</v>
      </c>
      <c r="C24" s="173"/>
      <c r="D24" s="24"/>
      <c r="E24" s="24">
        <v>2</v>
      </c>
      <c r="F24" s="24">
        <v>0</v>
      </c>
      <c r="G24" s="65">
        <v>3</v>
      </c>
      <c r="H24" s="98">
        <v>0</v>
      </c>
      <c r="I24" s="98">
        <v>0</v>
      </c>
    </row>
    <row r="25" spans="1:9" ht="27.75" customHeight="1">
      <c r="A25" s="24">
        <v>601</v>
      </c>
      <c r="B25" s="173" t="s">
        <v>193</v>
      </c>
      <c r="C25" s="173"/>
      <c r="D25" s="24"/>
      <c r="E25" s="24">
        <v>2</v>
      </c>
      <c r="F25" s="24">
        <v>0</v>
      </c>
      <c r="G25" s="65">
        <v>4</v>
      </c>
      <c r="H25" s="98">
        <v>3899</v>
      </c>
      <c r="I25" s="98">
        <v>12011</v>
      </c>
    </row>
    <row r="26" spans="1:9" ht="28.5" customHeight="1">
      <c r="A26" s="24">
        <v>602</v>
      </c>
      <c r="B26" s="173" t="s">
        <v>194</v>
      </c>
      <c r="C26" s="173"/>
      <c r="D26" s="24"/>
      <c r="E26" s="24">
        <v>2</v>
      </c>
      <c r="F26" s="24">
        <v>0</v>
      </c>
      <c r="G26" s="65">
        <v>5</v>
      </c>
      <c r="H26" s="98">
        <v>0</v>
      </c>
      <c r="I26" s="98">
        <v>4902</v>
      </c>
    </row>
    <row r="27" spans="1:9" ht="24" customHeight="1">
      <c r="A27" s="24">
        <v>61</v>
      </c>
      <c r="B27" s="173" t="s">
        <v>195</v>
      </c>
      <c r="C27" s="173"/>
      <c r="D27" s="24"/>
      <c r="E27" s="24">
        <v>2</v>
      </c>
      <c r="F27" s="24">
        <v>0</v>
      </c>
      <c r="G27" s="65">
        <v>6</v>
      </c>
      <c r="H27" s="98">
        <f>H28+H29+H30</f>
        <v>10801176</v>
      </c>
      <c r="I27" s="98">
        <f>I28+I29+I30</f>
        <v>13059715</v>
      </c>
    </row>
    <row r="28" spans="1:9" ht="28.5" customHeight="1">
      <c r="A28" s="24">
        <v>610</v>
      </c>
      <c r="B28" s="173" t="s">
        <v>196</v>
      </c>
      <c r="C28" s="173"/>
      <c r="D28" s="24"/>
      <c r="E28" s="24">
        <v>2</v>
      </c>
      <c r="F28" s="24">
        <v>0</v>
      </c>
      <c r="G28" s="65">
        <v>7</v>
      </c>
      <c r="H28" s="98">
        <v>0</v>
      </c>
      <c r="I28" s="98">
        <v>0</v>
      </c>
    </row>
    <row r="29" spans="1:9" ht="25.5" customHeight="1">
      <c r="A29" s="24">
        <v>611</v>
      </c>
      <c r="B29" s="173" t="s">
        <v>197</v>
      </c>
      <c r="C29" s="173"/>
      <c r="D29" s="24"/>
      <c r="E29" s="24">
        <v>2</v>
      </c>
      <c r="F29" s="24">
        <v>0</v>
      </c>
      <c r="G29" s="65">
        <v>8</v>
      </c>
      <c r="H29" s="98">
        <v>410048</v>
      </c>
      <c r="I29" s="98">
        <v>426214</v>
      </c>
    </row>
    <row r="30" spans="1:9" ht="27" customHeight="1">
      <c r="A30" s="24">
        <v>612</v>
      </c>
      <c r="B30" s="173" t="s">
        <v>198</v>
      </c>
      <c r="C30" s="173"/>
      <c r="D30" s="24"/>
      <c r="E30" s="24">
        <v>2</v>
      </c>
      <c r="F30" s="24">
        <v>0</v>
      </c>
      <c r="G30" s="65">
        <v>9</v>
      </c>
      <c r="H30" s="98">
        <v>10391128</v>
      </c>
      <c r="I30" s="98">
        <v>12633501</v>
      </c>
    </row>
    <row r="31" spans="1:9" ht="28.5" customHeight="1">
      <c r="A31" s="24">
        <v>62</v>
      </c>
      <c r="B31" s="173" t="s">
        <v>199</v>
      </c>
      <c r="C31" s="173"/>
      <c r="D31" s="24"/>
      <c r="E31" s="24">
        <v>2</v>
      </c>
      <c r="F31" s="24">
        <v>1</v>
      </c>
      <c r="G31" s="65">
        <v>0</v>
      </c>
      <c r="H31" s="98">
        <v>202550</v>
      </c>
      <c r="I31" s="98">
        <v>190678</v>
      </c>
    </row>
    <row r="32" spans="1:9" ht="18.75" customHeight="1">
      <c r="A32" s="24">
        <v>65</v>
      </c>
      <c r="B32" s="173" t="s">
        <v>200</v>
      </c>
      <c r="C32" s="173"/>
      <c r="D32" s="24"/>
      <c r="E32" s="24">
        <v>2</v>
      </c>
      <c r="F32" s="24">
        <v>1</v>
      </c>
      <c r="G32" s="65">
        <v>1</v>
      </c>
      <c r="H32" s="98">
        <v>11217</v>
      </c>
      <c r="I32" s="98">
        <v>10392</v>
      </c>
    </row>
    <row r="33" spans="1:9" ht="40.5" customHeight="1">
      <c r="A33" s="24"/>
      <c r="B33" s="187" t="s">
        <v>41</v>
      </c>
      <c r="C33" s="187"/>
      <c r="D33" s="24"/>
      <c r="E33" s="24">
        <v>2</v>
      </c>
      <c r="F33" s="24">
        <v>1</v>
      </c>
      <c r="G33" s="65">
        <v>2</v>
      </c>
      <c r="H33" s="98">
        <f>H34+H35+H36+H40+H41+H42+H43-H44+H45</f>
        <v>10804585</v>
      </c>
      <c r="I33" s="98">
        <f>I34+I35+I36+I40+I41+I42+I43-I44+I45</f>
        <v>12944419</v>
      </c>
    </row>
    <row r="34" spans="1:9">
      <c r="A34" s="24">
        <v>50</v>
      </c>
      <c r="B34" s="186" t="s">
        <v>201</v>
      </c>
      <c r="C34" s="186"/>
      <c r="D34" s="24"/>
      <c r="E34" s="24">
        <v>2</v>
      </c>
      <c r="F34" s="24">
        <v>1</v>
      </c>
      <c r="G34" s="65">
        <v>3</v>
      </c>
      <c r="H34" s="98">
        <v>3978</v>
      </c>
      <c r="I34" s="98">
        <v>13068</v>
      </c>
    </row>
    <row r="35" spans="1:9">
      <c r="A35" s="24">
        <v>51</v>
      </c>
      <c r="B35" s="186" t="s">
        <v>202</v>
      </c>
      <c r="C35" s="186"/>
      <c r="D35" s="24"/>
      <c r="E35" s="24">
        <v>2</v>
      </c>
      <c r="F35" s="24">
        <v>1</v>
      </c>
      <c r="G35" s="65">
        <v>4</v>
      </c>
      <c r="H35" s="98">
        <v>5170050</v>
      </c>
      <c r="I35" s="98">
        <v>6882526</v>
      </c>
    </row>
    <row r="36" spans="1:9" ht="27" customHeight="1">
      <c r="A36" s="24">
        <v>52</v>
      </c>
      <c r="B36" s="186" t="s">
        <v>203</v>
      </c>
      <c r="C36" s="186"/>
      <c r="D36" s="24"/>
      <c r="E36" s="24">
        <v>2</v>
      </c>
      <c r="F36" s="24">
        <v>1</v>
      </c>
      <c r="G36" s="65">
        <v>5</v>
      </c>
      <c r="H36" s="98">
        <v>3159895</v>
      </c>
      <c r="I36" s="98">
        <v>3605605</v>
      </c>
    </row>
    <row r="37" spans="1:9" ht="26.25" customHeight="1">
      <c r="A37" s="24" t="s">
        <v>204</v>
      </c>
      <c r="B37" s="186" t="s">
        <v>205</v>
      </c>
      <c r="C37" s="186"/>
      <c r="D37" s="24"/>
      <c r="E37" s="24">
        <v>2</v>
      </c>
      <c r="F37" s="24">
        <v>1</v>
      </c>
      <c r="G37" s="65">
        <v>6</v>
      </c>
      <c r="H37" s="98">
        <v>2666110</v>
      </c>
      <c r="I37" s="98">
        <v>2997846</v>
      </c>
    </row>
    <row r="38" spans="1:9" ht="26.25" customHeight="1">
      <c r="A38" s="24" t="s">
        <v>206</v>
      </c>
      <c r="B38" s="186" t="s">
        <v>207</v>
      </c>
      <c r="C38" s="186"/>
      <c r="D38" s="24"/>
      <c r="E38" s="24">
        <v>2</v>
      </c>
      <c r="F38" s="24">
        <v>1</v>
      </c>
      <c r="G38" s="65">
        <v>7</v>
      </c>
      <c r="H38" s="98">
        <v>473062</v>
      </c>
      <c r="I38" s="98">
        <v>552211</v>
      </c>
    </row>
    <row r="39" spans="1:9" ht="27.75" customHeight="1">
      <c r="A39" s="24" t="s">
        <v>208</v>
      </c>
      <c r="B39" s="186" t="s">
        <v>209</v>
      </c>
      <c r="C39" s="186"/>
      <c r="D39" s="24"/>
      <c r="E39" s="24">
        <v>2</v>
      </c>
      <c r="F39" s="24">
        <v>1</v>
      </c>
      <c r="G39" s="65">
        <v>8</v>
      </c>
      <c r="H39" s="98">
        <v>20723</v>
      </c>
      <c r="I39" s="98">
        <v>55548</v>
      </c>
    </row>
    <row r="40" spans="1:9" ht="19.5" customHeight="1">
      <c r="A40" s="24">
        <v>53</v>
      </c>
      <c r="B40" s="186" t="s">
        <v>210</v>
      </c>
      <c r="C40" s="186"/>
      <c r="D40" s="24"/>
      <c r="E40" s="24">
        <v>2</v>
      </c>
      <c r="F40" s="24">
        <v>1</v>
      </c>
      <c r="G40" s="65">
        <v>9</v>
      </c>
      <c r="H40" s="98">
        <v>322572</v>
      </c>
      <c r="I40" s="98">
        <v>472213</v>
      </c>
    </row>
    <row r="41" spans="1:9">
      <c r="A41" s="24" t="s">
        <v>211</v>
      </c>
      <c r="B41" s="186" t="s">
        <v>212</v>
      </c>
      <c r="C41" s="186"/>
      <c r="D41" s="24"/>
      <c r="E41" s="24">
        <v>2</v>
      </c>
      <c r="F41" s="24">
        <v>2</v>
      </c>
      <c r="G41" s="65">
        <v>0</v>
      </c>
      <c r="H41" s="98">
        <v>1358427</v>
      </c>
      <c r="I41" s="98">
        <v>1316290</v>
      </c>
    </row>
    <row r="42" spans="1:9">
      <c r="A42" s="24" t="s">
        <v>213</v>
      </c>
      <c r="B42" s="186" t="s">
        <v>214</v>
      </c>
      <c r="C42" s="186"/>
      <c r="D42" s="24"/>
      <c r="E42" s="24">
        <v>2</v>
      </c>
      <c r="F42" s="24">
        <v>2</v>
      </c>
      <c r="G42" s="65">
        <v>1</v>
      </c>
      <c r="H42" s="98">
        <v>0</v>
      </c>
      <c r="I42" s="98">
        <v>0</v>
      </c>
    </row>
    <row r="43" spans="1:9" ht="14.25" customHeight="1">
      <c r="A43" s="24">
        <v>55</v>
      </c>
      <c r="B43" s="186" t="s">
        <v>215</v>
      </c>
      <c r="C43" s="186"/>
      <c r="D43" s="24"/>
      <c r="E43" s="24">
        <v>2</v>
      </c>
      <c r="F43" s="24">
        <v>2</v>
      </c>
      <c r="G43" s="65">
        <v>2</v>
      </c>
      <c r="H43" s="98">
        <v>431117</v>
      </c>
      <c r="I43" s="98">
        <v>467104</v>
      </c>
    </row>
    <row r="44" spans="1:9" ht="25.5">
      <c r="A44" s="24" t="s">
        <v>216</v>
      </c>
      <c r="B44" s="186" t="s">
        <v>217</v>
      </c>
      <c r="C44" s="186"/>
      <c r="D44" s="24"/>
      <c r="E44" s="24">
        <v>2</v>
      </c>
      <c r="F44" s="24">
        <v>2</v>
      </c>
      <c r="G44" s="65">
        <v>3</v>
      </c>
      <c r="H44" s="98">
        <v>0</v>
      </c>
      <c r="I44" s="98">
        <v>0</v>
      </c>
    </row>
    <row r="45" spans="1:9" ht="30" customHeight="1">
      <c r="A45" s="24" t="s">
        <v>218</v>
      </c>
      <c r="B45" s="186" t="s">
        <v>219</v>
      </c>
      <c r="C45" s="186"/>
      <c r="D45" s="24"/>
      <c r="E45" s="24">
        <v>2</v>
      </c>
      <c r="F45" s="24">
        <v>2</v>
      </c>
      <c r="G45" s="66">
        <v>4</v>
      </c>
      <c r="H45" s="98">
        <v>358546</v>
      </c>
      <c r="I45" s="98">
        <v>187613</v>
      </c>
    </row>
    <row r="46" spans="1:9" ht="15.75" customHeight="1">
      <c r="A46" s="24"/>
      <c r="B46" s="174" t="s">
        <v>42</v>
      </c>
      <c r="C46" s="174"/>
      <c r="D46" s="24"/>
      <c r="E46" s="24">
        <v>2</v>
      </c>
      <c r="F46" s="24">
        <v>2</v>
      </c>
      <c r="G46" s="65">
        <v>5</v>
      </c>
      <c r="H46" s="98">
        <f>IF((H22-H33)&gt;0,H22-H33,0)</f>
        <v>214257</v>
      </c>
      <c r="I46" s="98">
        <f>IF((I22-I33)&gt;0,I22-I33,0)</f>
        <v>333279</v>
      </c>
    </row>
    <row r="47" spans="1:9" ht="15.75" customHeight="1">
      <c r="A47" s="24"/>
      <c r="B47" s="174" t="s">
        <v>43</v>
      </c>
      <c r="C47" s="174"/>
      <c r="D47" s="24"/>
      <c r="E47" s="24">
        <v>2</v>
      </c>
      <c r="F47" s="24">
        <v>2</v>
      </c>
      <c r="G47" s="65">
        <v>6</v>
      </c>
      <c r="H47" s="98">
        <f>IF((H22-H33)&lt;0,H22-H33,0)</f>
        <v>0</v>
      </c>
      <c r="I47" s="98">
        <f>IF((I22-I33)&lt;0,I22-I33,0)</f>
        <v>0</v>
      </c>
    </row>
    <row r="48" spans="1:9">
      <c r="A48" s="24"/>
      <c r="B48" s="173" t="s">
        <v>220</v>
      </c>
      <c r="C48" s="173"/>
      <c r="D48" s="24"/>
      <c r="E48" s="24"/>
      <c r="F48" s="24"/>
      <c r="G48" s="66"/>
      <c r="H48" s="98"/>
      <c r="I48" s="98"/>
    </row>
    <row r="49" spans="1:9" ht="13.5">
      <c r="A49" s="24">
        <v>66</v>
      </c>
      <c r="B49" s="174" t="s">
        <v>44</v>
      </c>
      <c r="C49" s="174"/>
      <c r="D49" s="24"/>
      <c r="E49" s="24">
        <v>2</v>
      </c>
      <c r="F49" s="24">
        <v>2</v>
      </c>
      <c r="G49" s="66">
        <v>7</v>
      </c>
      <c r="H49" s="98">
        <f>H50+H51+H52+H53+H54+H55</f>
        <v>1117</v>
      </c>
      <c r="I49" s="98">
        <f>I50+I51+I52+I53+I54+I55</f>
        <v>2</v>
      </c>
    </row>
    <row r="50" spans="1:9" ht="26.25" customHeight="1">
      <c r="A50" s="24">
        <v>660</v>
      </c>
      <c r="B50" s="173" t="s">
        <v>221</v>
      </c>
      <c r="C50" s="173"/>
      <c r="D50" s="24"/>
      <c r="E50" s="24">
        <v>2</v>
      </c>
      <c r="F50" s="24">
        <v>2</v>
      </c>
      <c r="G50" s="66">
        <v>8</v>
      </c>
      <c r="H50" s="98">
        <v>0</v>
      </c>
      <c r="I50" s="98">
        <v>0</v>
      </c>
    </row>
    <row r="51" spans="1:9" ht="15.75" customHeight="1">
      <c r="A51" s="24">
        <v>661</v>
      </c>
      <c r="B51" s="173" t="s">
        <v>222</v>
      </c>
      <c r="C51" s="173"/>
      <c r="D51" s="24"/>
      <c r="E51" s="24">
        <v>2</v>
      </c>
      <c r="F51" s="24">
        <v>2</v>
      </c>
      <c r="G51" s="65">
        <v>9</v>
      </c>
      <c r="H51" s="98">
        <v>1117</v>
      </c>
      <c r="I51" s="98">
        <v>2</v>
      </c>
    </row>
    <row r="52" spans="1:9">
      <c r="A52" s="24">
        <v>662</v>
      </c>
      <c r="B52" s="173" t="s">
        <v>223</v>
      </c>
      <c r="C52" s="173"/>
      <c r="D52" s="24"/>
      <c r="E52" s="24">
        <v>2</v>
      </c>
      <c r="F52" s="24">
        <v>3</v>
      </c>
      <c r="G52" s="65">
        <v>0</v>
      </c>
      <c r="H52" s="98">
        <v>0</v>
      </c>
      <c r="I52" s="98">
        <v>0</v>
      </c>
    </row>
    <row r="53" spans="1:9">
      <c r="A53" s="24">
        <v>663</v>
      </c>
      <c r="B53" s="173" t="s">
        <v>224</v>
      </c>
      <c r="C53" s="173"/>
      <c r="D53" s="24"/>
      <c r="E53" s="24">
        <v>2</v>
      </c>
      <c r="F53" s="24">
        <v>3</v>
      </c>
      <c r="G53" s="65">
        <v>1</v>
      </c>
      <c r="H53" s="98">
        <v>0</v>
      </c>
      <c r="I53" s="98">
        <v>0</v>
      </c>
    </row>
    <row r="54" spans="1:9" ht="26.25" customHeight="1">
      <c r="A54" s="24">
        <v>664</v>
      </c>
      <c r="B54" s="173" t="s">
        <v>225</v>
      </c>
      <c r="C54" s="173"/>
      <c r="D54" s="24"/>
      <c r="E54" s="24">
        <v>2</v>
      </c>
      <c r="F54" s="24">
        <v>3</v>
      </c>
      <c r="G54" s="65">
        <v>2</v>
      </c>
      <c r="H54" s="98">
        <v>0</v>
      </c>
      <c r="I54" s="98">
        <v>0</v>
      </c>
    </row>
    <row r="55" spans="1:9">
      <c r="A55" s="24">
        <v>669</v>
      </c>
      <c r="B55" s="173" t="s">
        <v>226</v>
      </c>
      <c r="C55" s="173"/>
      <c r="D55" s="24"/>
      <c r="E55" s="24">
        <v>2</v>
      </c>
      <c r="F55" s="24">
        <v>3</v>
      </c>
      <c r="G55" s="65">
        <v>3</v>
      </c>
      <c r="H55" s="98">
        <v>0</v>
      </c>
      <c r="I55" s="98">
        <v>0</v>
      </c>
    </row>
    <row r="56" spans="1:9" ht="13.5">
      <c r="A56" s="24">
        <v>56</v>
      </c>
      <c r="B56" s="174" t="s">
        <v>45</v>
      </c>
      <c r="C56" s="174"/>
      <c r="D56" s="24"/>
      <c r="E56" s="24">
        <v>2</v>
      </c>
      <c r="F56" s="24">
        <v>3</v>
      </c>
      <c r="G56" s="65">
        <v>4</v>
      </c>
      <c r="H56" s="98">
        <f>H57+H58+H59+H60+H61</f>
        <v>85731</v>
      </c>
      <c r="I56" s="98">
        <f>I57+I58+I59+I60+I61</f>
        <v>115403</v>
      </c>
    </row>
    <row r="57" spans="1:9" ht="25.5" customHeight="1">
      <c r="A57" s="24">
        <v>560</v>
      </c>
      <c r="B57" s="173" t="s">
        <v>227</v>
      </c>
      <c r="C57" s="173"/>
      <c r="D57" s="24"/>
      <c r="E57" s="24">
        <v>2</v>
      </c>
      <c r="F57" s="24">
        <v>3</v>
      </c>
      <c r="G57" s="65">
        <v>5</v>
      </c>
      <c r="H57" s="98">
        <v>0</v>
      </c>
      <c r="I57" s="98">
        <v>0</v>
      </c>
    </row>
    <row r="58" spans="1:9">
      <c r="A58" s="24">
        <v>561</v>
      </c>
      <c r="B58" s="173" t="s">
        <v>228</v>
      </c>
      <c r="C58" s="173"/>
      <c r="D58" s="24"/>
      <c r="E58" s="24">
        <v>2</v>
      </c>
      <c r="F58" s="24">
        <v>3</v>
      </c>
      <c r="G58" s="65">
        <v>6</v>
      </c>
      <c r="H58" s="98">
        <v>83316</v>
      </c>
      <c r="I58" s="98">
        <v>103933</v>
      </c>
    </row>
    <row r="59" spans="1:9" ht="14.25" customHeight="1">
      <c r="A59" s="24">
        <v>562</v>
      </c>
      <c r="B59" s="173" t="s">
        <v>229</v>
      </c>
      <c r="C59" s="173"/>
      <c r="D59" s="24"/>
      <c r="E59" s="24">
        <v>2</v>
      </c>
      <c r="F59" s="24">
        <v>3</v>
      </c>
      <c r="G59" s="65">
        <v>7</v>
      </c>
      <c r="H59" s="98">
        <v>2415</v>
      </c>
      <c r="I59" s="98">
        <v>5171</v>
      </c>
    </row>
    <row r="60" spans="1:9">
      <c r="A60" s="24">
        <v>563</v>
      </c>
      <c r="B60" s="173" t="s">
        <v>230</v>
      </c>
      <c r="C60" s="173"/>
      <c r="D60" s="24"/>
      <c r="E60" s="24">
        <v>2</v>
      </c>
      <c r="F60" s="24">
        <v>3</v>
      </c>
      <c r="G60" s="65">
        <v>8</v>
      </c>
      <c r="H60" s="98">
        <v>0</v>
      </c>
      <c r="I60" s="98">
        <v>0</v>
      </c>
    </row>
    <row r="61" spans="1:9">
      <c r="A61" s="24">
        <v>569</v>
      </c>
      <c r="B61" s="173" t="s">
        <v>231</v>
      </c>
      <c r="C61" s="173"/>
      <c r="D61" s="24"/>
      <c r="E61" s="24">
        <v>2</v>
      </c>
      <c r="F61" s="24">
        <v>3</v>
      </c>
      <c r="G61" s="65">
        <v>9</v>
      </c>
      <c r="H61" s="98">
        <v>0</v>
      </c>
      <c r="I61" s="98">
        <v>6299</v>
      </c>
    </row>
    <row r="62" spans="1:9" ht="29.25" customHeight="1">
      <c r="A62" s="24"/>
      <c r="B62" s="174" t="s">
        <v>46</v>
      </c>
      <c r="C62" s="174"/>
      <c r="D62" s="24"/>
      <c r="E62" s="24">
        <v>2</v>
      </c>
      <c r="F62" s="24">
        <v>4</v>
      </c>
      <c r="G62" s="65">
        <v>0</v>
      </c>
      <c r="H62" s="98">
        <v>0</v>
      </c>
      <c r="I62" s="98">
        <v>0</v>
      </c>
    </row>
    <row r="63" spans="1:9" ht="30" customHeight="1">
      <c r="A63" s="24"/>
      <c r="B63" s="174" t="s">
        <v>47</v>
      </c>
      <c r="C63" s="174"/>
      <c r="D63" s="24"/>
      <c r="E63" s="24">
        <v>2</v>
      </c>
      <c r="F63" s="24">
        <v>4</v>
      </c>
      <c r="G63" s="65">
        <v>1</v>
      </c>
      <c r="H63" s="155">
        <f>H56-H49</f>
        <v>84614</v>
      </c>
      <c r="I63" s="155">
        <f>I56-I49</f>
        <v>115401</v>
      </c>
    </row>
    <row r="64" spans="1:9" ht="26.25" customHeight="1">
      <c r="A64" s="24"/>
      <c r="B64" s="174" t="s">
        <v>48</v>
      </c>
      <c r="C64" s="174"/>
      <c r="D64" s="24"/>
      <c r="E64" s="24">
        <v>2</v>
      </c>
      <c r="F64" s="24">
        <v>4</v>
      </c>
      <c r="G64" s="65">
        <v>2</v>
      </c>
      <c r="H64" s="98">
        <f>H46+H47+H62-H63</f>
        <v>129643</v>
      </c>
      <c r="I64" s="98">
        <f>I46+I47+I62-I63</f>
        <v>217878</v>
      </c>
    </row>
    <row r="65" spans="1:9" ht="30" customHeight="1">
      <c r="A65" s="24"/>
      <c r="B65" s="174" t="s">
        <v>49</v>
      </c>
      <c r="C65" s="174"/>
      <c r="D65" s="24"/>
      <c r="E65" s="24">
        <v>2</v>
      </c>
      <c r="F65" s="24">
        <v>4</v>
      </c>
      <c r="G65" s="65">
        <v>3</v>
      </c>
      <c r="H65" s="98">
        <v>0</v>
      </c>
      <c r="I65" s="98">
        <v>0</v>
      </c>
    </row>
    <row r="66" spans="1:9" ht="15.75" customHeight="1">
      <c r="A66" s="24"/>
      <c r="B66" s="173" t="s">
        <v>232</v>
      </c>
      <c r="C66" s="173"/>
      <c r="D66" s="24"/>
      <c r="E66" s="24"/>
      <c r="F66" s="24"/>
      <c r="G66" s="66"/>
      <c r="H66" s="98"/>
      <c r="I66" s="98"/>
    </row>
    <row r="67" spans="1:9" ht="25.5" customHeight="1">
      <c r="A67" s="24">
        <v>67</v>
      </c>
      <c r="B67" s="174" t="s">
        <v>50</v>
      </c>
      <c r="C67" s="174"/>
      <c r="D67" s="176"/>
      <c r="E67" s="176">
        <v>2</v>
      </c>
      <c r="F67" s="176">
        <v>4</v>
      </c>
      <c r="G67" s="177">
        <v>4</v>
      </c>
      <c r="H67" s="98">
        <f>H69+H70+H71+H72+H73+H74+H75+H76+H77</f>
        <v>22145</v>
      </c>
      <c r="I67" s="98">
        <f>I69+I70+I71+I72+I73+I74+I75+I76+I77</f>
        <v>54635</v>
      </c>
    </row>
    <row r="68" spans="1:9" ht="18" customHeight="1">
      <c r="A68" s="24" t="s">
        <v>233</v>
      </c>
      <c r="B68" s="174"/>
      <c r="C68" s="174"/>
      <c r="D68" s="176"/>
      <c r="E68" s="176"/>
      <c r="F68" s="176"/>
      <c r="G68" s="177"/>
      <c r="H68" s="98"/>
      <c r="I68" s="98"/>
    </row>
    <row r="69" spans="1:9" ht="16.5" customHeight="1">
      <c r="A69" s="24">
        <v>670</v>
      </c>
      <c r="B69" s="173" t="s">
        <v>234</v>
      </c>
      <c r="C69" s="173"/>
      <c r="D69" s="24"/>
      <c r="E69" s="24">
        <v>2</v>
      </c>
      <c r="F69" s="24">
        <v>4</v>
      </c>
      <c r="G69" s="65">
        <v>5</v>
      </c>
      <c r="H69" s="98">
        <v>0</v>
      </c>
      <c r="I69" s="98">
        <v>4335</v>
      </c>
    </row>
    <row r="70" spans="1:9" ht="27" customHeight="1">
      <c r="A70" s="24">
        <v>671</v>
      </c>
      <c r="B70" s="173" t="s">
        <v>235</v>
      </c>
      <c r="C70" s="173"/>
      <c r="D70" s="24"/>
      <c r="E70" s="24">
        <v>2</v>
      </c>
      <c r="F70" s="24">
        <v>4</v>
      </c>
      <c r="G70" s="65">
        <v>6</v>
      </c>
      <c r="H70" s="98">
        <v>0</v>
      </c>
      <c r="I70" s="98">
        <v>0</v>
      </c>
    </row>
    <row r="71" spans="1:9" ht="15" customHeight="1">
      <c r="A71" s="24">
        <v>672</v>
      </c>
      <c r="B71" s="173" t="s">
        <v>236</v>
      </c>
      <c r="C71" s="173"/>
      <c r="D71" s="24"/>
      <c r="E71" s="24">
        <v>2</v>
      </c>
      <c r="F71" s="24">
        <v>4</v>
      </c>
      <c r="G71" s="65">
        <v>7</v>
      </c>
      <c r="H71" s="98">
        <v>0</v>
      </c>
      <c r="I71" s="98">
        <v>0</v>
      </c>
    </row>
    <row r="72" spans="1:9" ht="28.5" customHeight="1">
      <c r="A72" s="24">
        <v>674</v>
      </c>
      <c r="B72" s="173" t="s">
        <v>237</v>
      </c>
      <c r="C72" s="173"/>
      <c r="D72" s="24"/>
      <c r="E72" s="24">
        <v>2</v>
      </c>
      <c r="F72" s="24">
        <v>4</v>
      </c>
      <c r="G72" s="65">
        <v>8</v>
      </c>
      <c r="H72" s="98">
        <v>0</v>
      </c>
      <c r="I72" s="98">
        <v>0</v>
      </c>
    </row>
    <row r="73" spans="1:9" ht="17.25" customHeight="1">
      <c r="A73" s="24">
        <v>675</v>
      </c>
      <c r="B73" s="173" t="s">
        <v>238</v>
      </c>
      <c r="C73" s="173"/>
      <c r="D73" s="24"/>
      <c r="E73" s="24">
        <v>2</v>
      </c>
      <c r="F73" s="24">
        <v>4</v>
      </c>
      <c r="G73" s="65">
        <v>9</v>
      </c>
      <c r="H73" s="98">
        <v>14475</v>
      </c>
      <c r="I73" s="98">
        <v>9762</v>
      </c>
    </row>
    <row r="74" spans="1:9" ht="15.75" customHeight="1">
      <c r="A74" s="24">
        <v>676</v>
      </c>
      <c r="B74" s="173" t="s">
        <v>239</v>
      </c>
      <c r="C74" s="173"/>
      <c r="D74" s="24"/>
      <c r="E74" s="24">
        <v>2</v>
      </c>
      <c r="F74" s="24">
        <v>5</v>
      </c>
      <c r="G74" s="65">
        <v>0</v>
      </c>
      <c r="H74" s="98">
        <v>0</v>
      </c>
      <c r="I74" s="98">
        <v>0</v>
      </c>
    </row>
    <row r="75" spans="1:9">
      <c r="A75" s="24">
        <v>677</v>
      </c>
      <c r="B75" s="173" t="s">
        <v>240</v>
      </c>
      <c r="C75" s="173"/>
      <c r="D75" s="24"/>
      <c r="E75" s="24">
        <v>2</v>
      </c>
      <c r="F75" s="24">
        <v>5</v>
      </c>
      <c r="G75" s="65">
        <v>1</v>
      </c>
      <c r="H75" s="98">
        <v>1116</v>
      </c>
      <c r="I75" s="98">
        <v>0</v>
      </c>
    </row>
    <row r="76" spans="1:9" ht="25.5" customHeight="1">
      <c r="A76" s="24">
        <v>678</v>
      </c>
      <c r="B76" s="173" t="s">
        <v>241</v>
      </c>
      <c r="C76" s="173"/>
      <c r="D76" s="24"/>
      <c r="E76" s="24">
        <v>2</v>
      </c>
      <c r="F76" s="24">
        <v>5</v>
      </c>
      <c r="G76" s="65">
        <v>2</v>
      </c>
      <c r="H76" s="98">
        <v>0</v>
      </c>
      <c r="I76" s="98">
        <v>0</v>
      </c>
    </row>
    <row r="77" spans="1:9" ht="27.75" customHeight="1">
      <c r="A77" s="24">
        <v>679</v>
      </c>
      <c r="B77" s="173" t="s">
        <v>242</v>
      </c>
      <c r="C77" s="173"/>
      <c r="D77" s="24"/>
      <c r="E77" s="24">
        <v>2</v>
      </c>
      <c r="F77" s="24">
        <v>5</v>
      </c>
      <c r="G77" s="65">
        <v>3</v>
      </c>
      <c r="H77" s="98">
        <v>6554</v>
      </c>
      <c r="I77" s="98">
        <v>40538</v>
      </c>
    </row>
    <row r="78" spans="1:9" ht="12.75" customHeight="1">
      <c r="A78" s="24">
        <v>57</v>
      </c>
      <c r="B78" s="174" t="s">
        <v>51</v>
      </c>
      <c r="C78" s="174"/>
      <c r="D78" s="176"/>
      <c r="E78" s="176">
        <v>2</v>
      </c>
      <c r="F78" s="176">
        <v>5</v>
      </c>
      <c r="G78" s="175">
        <v>4</v>
      </c>
      <c r="H78" s="98">
        <f>H80+H81+H82+H83+H84+H85+H87+H88</f>
        <v>110793</v>
      </c>
      <c r="I78" s="98">
        <f>I80+I81+I82+I83+I84+I85+I87+I88</f>
        <v>110590</v>
      </c>
    </row>
    <row r="79" spans="1:9" ht="29.25" customHeight="1">
      <c r="A79" s="24" t="s">
        <v>243</v>
      </c>
      <c r="B79" s="174"/>
      <c r="C79" s="174"/>
      <c r="D79" s="176"/>
      <c r="E79" s="176"/>
      <c r="F79" s="176"/>
      <c r="G79" s="175"/>
      <c r="H79" s="98"/>
      <c r="I79" s="98"/>
    </row>
    <row r="80" spans="1:9" ht="27" customHeight="1">
      <c r="A80" s="24">
        <v>570</v>
      </c>
      <c r="B80" s="173" t="s">
        <v>244</v>
      </c>
      <c r="C80" s="173"/>
      <c r="D80" s="24"/>
      <c r="E80" s="24">
        <v>2</v>
      </c>
      <c r="F80" s="24">
        <v>5</v>
      </c>
      <c r="G80" s="65">
        <v>5</v>
      </c>
      <c r="H80" s="98">
        <v>0</v>
      </c>
      <c r="I80" s="98">
        <v>27085</v>
      </c>
    </row>
    <row r="81" spans="1:9" ht="27" customHeight="1">
      <c r="A81" s="24">
        <v>571</v>
      </c>
      <c r="B81" s="173" t="s">
        <v>245</v>
      </c>
      <c r="C81" s="173"/>
      <c r="D81" s="24"/>
      <c r="E81" s="24">
        <v>2</v>
      </c>
      <c r="F81" s="24">
        <v>5</v>
      </c>
      <c r="G81" s="65">
        <v>6</v>
      </c>
      <c r="H81" s="98">
        <v>0</v>
      </c>
      <c r="I81" s="98">
        <v>0</v>
      </c>
    </row>
    <row r="82" spans="1:9" ht="27" customHeight="1">
      <c r="A82" s="24">
        <v>572</v>
      </c>
      <c r="B82" s="173" t="s">
        <v>246</v>
      </c>
      <c r="C82" s="173"/>
      <c r="D82" s="24"/>
      <c r="E82" s="24">
        <v>2</v>
      </c>
      <c r="F82" s="24">
        <v>5</v>
      </c>
      <c r="G82" s="65">
        <v>7</v>
      </c>
      <c r="H82" s="98">
        <v>0</v>
      </c>
      <c r="I82" s="98">
        <v>0</v>
      </c>
    </row>
    <row r="83" spans="1:9" ht="27.75" customHeight="1">
      <c r="A83" s="24">
        <v>574</v>
      </c>
      <c r="B83" s="173" t="s">
        <v>247</v>
      </c>
      <c r="C83" s="173"/>
      <c r="D83" s="24"/>
      <c r="E83" s="24">
        <v>2</v>
      </c>
      <c r="F83" s="24">
        <v>5</v>
      </c>
      <c r="G83" s="65">
        <v>8</v>
      </c>
      <c r="H83" s="98">
        <v>0</v>
      </c>
      <c r="I83" s="98">
        <v>0</v>
      </c>
    </row>
    <row r="84" spans="1:9" ht="15" customHeight="1">
      <c r="A84" s="24">
        <v>575</v>
      </c>
      <c r="B84" s="173" t="s">
        <v>248</v>
      </c>
      <c r="C84" s="173"/>
      <c r="D84" s="24"/>
      <c r="E84" s="24">
        <v>2</v>
      </c>
      <c r="F84" s="24">
        <v>5</v>
      </c>
      <c r="G84" s="65">
        <v>9</v>
      </c>
      <c r="H84" s="98">
        <v>7928</v>
      </c>
      <c r="I84" s="98">
        <v>2935</v>
      </c>
    </row>
    <row r="85" spans="1:9">
      <c r="A85" s="24">
        <v>576</v>
      </c>
      <c r="B85" s="173" t="s">
        <v>249</v>
      </c>
      <c r="C85" s="173"/>
      <c r="D85" s="24"/>
      <c r="E85" s="24">
        <v>2</v>
      </c>
      <c r="F85" s="24">
        <v>6</v>
      </c>
      <c r="G85" s="65">
        <v>0</v>
      </c>
      <c r="H85" s="98">
        <v>0</v>
      </c>
      <c r="I85" s="98">
        <v>0</v>
      </c>
    </row>
    <row r="86" spans="1:9">
      <c r="A86" s="24">
        <v>577</v>
      </c>
      <c r="B86" s="173" t="s">
        <v>250</v>
      </c>
      <c r="C86" s="173"/>
      <c r="D86" s="24"/>
      <c r="E86" s="24">
        <v>2</v>
      </c>
      <c r="F86" s="24">
        <v>6</v>
      </c>
      <c r="G86" s="65">
        <v>1</v>
      </c>
      <c r="H86" s="98">
        <v>0</v>
      </c>
      <c r="I86" s="98">
        <v>0</v>
      </c>
    </row>
    <row r="87" spans="1:9" ht="27.75" customHeight="1">
      <c r="A87" s="24">
        <v>578</v>
      </c>
      <c r="B87" s="173" t="s">
        <v>251</v>
      </c>
      <c r="C87" s="173"/>
      <c r="D87" s="24"/>
      <c r="E87" s="24">
        <v>2</v>
      </c>
      <c r="F87" s="24">
        <v>6</v>
      </c>
      <c r="G87" s="65">
        <v>2</v>
      </c>
      <c r="H87" s="98">
        <v>0</v>
      </c>
      <c r="I87" s="98">
        <v>0</v>
      </c>
    </row>
    <row r="88" spans="1:9" ht="25.5" customHeight="1">
      <c r="A88" s="24">
        <v>579</v>
      </c>
      <c r="B88" s="173" t="s">
        <v>252</v>
      </c>
      <c r="C88" s="173"/>
      <c r="D88" s="24"/>
      <c r="E88" s="24">
        <v>2</v>
      </c>
      <c r="F88" s="24">
        <v>6</v>
      </c>
      <c r="G88" s="65">
        <v>3</v>
      </c>
      <c r="H88" s="98">
        <v>102865</v>
      </c>
      <c r="I88" s="98">
        <v>80570</v>
      </c>
    </row>
    <row r="89" spans="1:9" ht="29.25" customHeight="1">
      <c r="A89" s="24"/>
      <c r="B89" s="174" t="s">
        <v>52</v>
      </c>
      <c r="C89" s="174"/>
      <c r="D89" s="24"/>
      <c r="E89" s="24">
        <v>2</v>
      </c>
      <c r="F89" s="24">
        <v>6</v>
      </c>
      <c r="G89" s="65">
        <v>4</v>
      </c>
      <c r="H89" s="98">
        <f>IF(H78-H67&lt;0,H67-H78,0)</f>
        <v>0</v>
      </c>
      <c r="I89" s="98">
        <f>IF(I78-I67&lt;0,I67-I78,0)</f>
        <v>0</v>
      </c>
    </row>
    <row r="90" spans="1:9" ht="25.5" customHeight="1">
      <c r="A90" s="24"/>
      <c r="B90" s="174" t="s">
        <v>53</v>
      </c>
      <c r="C90" s="174"/>
      <c r="D90" s="24"/>
      <c r="E90" s="24">
        <v>2</v>
      </c>
      <c r="F90" s="24">
        <v>6</v>
      </c>
      <c r="G90" s="65">
        <v>5</v>
      </c>
      <c r="H90" s="98">
        <f>IF(H78-H67&gt;0,H78-H67,0)</f>
        <v>88648</v>
      </c>
      <c r="I90" s="98">
        <f>IF(I78-I67&gt;0,I78-I67,0)</f>
        <v>55955</v>
      </c>
    </row>
    <row r="91" spans="1:9" ht="66.75" customHeight="1">
      <c r="A91" s="24"/>
      <c r="B91" s="173" t="s">
        <v>253</v>
      </c>
      <c r="C91" s="173"/>
      <c r="D91" s="24"/>
      <c r="E91" s="24"/>
      <c r="F91" s="24"/>
      <c r="G91" s="66"/>
      <c r="H91" s="98"/>
      <c r="I91" s="98"/>
    </row>
    <row r="92" spans="1:9" ht="30.75" customHeight="1">
      <c r="A92" s="24" t="s">
        <v>254</v>
      </c>
      <c r="B92" s="174" t="s">
        <v>54</v>
      </c>
      <c r="C92" s="174"/>
      <c r="D92" s="24"/>
      <c r="E92" s="24">
        <v>2</v>
      </c>
      <c r="F92" s="24">
        <v>6</v>
      </c>
      <c r="G92" s="65">
        <v>6</v>
      </c>
      <c r="H92" s="98">
        <f>H93+H94+H95+H96+H97+H98+H99+H100</f>
        <v>0</v>
      </c>
      <c r="I92" s="98">
        <f>I93+I94+I95+I96+I97+I98+I99+I100</f>
        <v>577</v>
      </c>
    </row>
    <row r="93" spans="1:9" ht="29.25" customHeight="1">
      <c r="A93" s="24">
        <v>680</v>
      </c>
      <c r="B93" s="173" t="s">
        <v>255</v>
      </c>
      <c r="C93" s="173"/>
      <c r="D93" s="24"/>
      <c r="E93" s="24">
        <v>2</v>
      </c>
      <c r="F93" s="24">
        <v>6</v>
      </c>
      <c r="G93" s="65">
        <v>7</v>
      </c>
      <c r="H93" s="98">
        <v>0</v>
      </c>
      <c r="I93" s="98">
        <v>0</v>
      </c>
    </row>
    <row r="94" spans="1:9" ht="29.25" customHeight="1">
      <c r="A94" s="24">
        <v>681</v>
      </c>
      <c r="B94" s="173" t="s">
        <v>256</v>
      </c>
      <c r="C94" s="173"/>
      <c r="D94" s="24"/>
      <c r="E94" s="24">
        <v>2</v>
      </c>
      <c r="F94" s="24">
        <v>6</v>
      </c>
      <c r="G94" s="65">
        <v>8</v>
      </c>
      <c r="H94" s="98">
        <v>0</v>
      </c>
      <c r="I94" s="98">
        <v>0</v>
      </c>
    </row>
    <row r="95" spans="1:9" ht="39.75" customHeight="1">
      <c r="A95" s="24">
        <v>682</v>
      </c>
      <c r="B95" s="173" t="s">
        <v>257</v>
      </c>
      <c r="C95" s="173"/>
      <c r="D95" s="24"/>
      <c r="E95" s="24">
        <v>2</v>
      </c>
      <c r="F95" s="24">
        <v>6</v>
      </c>
      <c r="G95" s="65">
        <v>9</v>
      </c>
      <c r="H95" s="98">
        <v>0</v>
      </c>
      <c r="I95" s="98">
        <v>0</v>
      </c>
    </row>
    <row r="96" spans="1:9" ht="42.75" customHeight="1">
      <c r="A96" s="24">
        <v>683</v>
      </c>
      <c r="B96" s="173" t="s">
        <v>258</v>
      </c>
      <c r="C96" s="173"/>
      <c r="D96" s="24"/>
      <c r="E96" s="24">
        <v>2</v>
      </c>
      <c r="F96" s="24">
        <v>7</v>
      </c>
      <c r="G96" s="65">
        <v>0</v>
      </c>
      <c r="H96" s="98">
        <v>0</v>
      </c>
      <c r="I96" s="98">
        <v>0</v>
      </c>
    </row>
    <row r="97" spans="1:9" ht="54.75" customHeight="1">
      <c r="A97" s="24">
        <v>684</v>
      </c>
      <c r="B97" s="173" t="s">
        <v>259</v>
      </c>
      <c r="C97" s="173"/>
      <c r="D97" s="24"/>
      <c r="E97" s="24">
        <v>2</v>
      </c>
      <c r="F97" s="24">
        <v>7</v>
      </c>
      <c r="G97" s="65">
        <v>1</v>
      </c>
      <c r="H97" s="98">
        <v>0</v>
      </c>
      <c r="I97" s="98">
        <v>0</v>
      </c>
    </row>
    <row r="98" spans="1:9" ht="27" customHeight="1">
      <c r="A98" s="24">
        <v>685</v>
      </c>
      <c r="B98" s="173" t="s">
        <v>260</v>
      </c>
      <c r="C98" s="173"/>
      <c r="D98" s="24"/>
      <c r="E98" s="24">
        <v>2</v>
      </c>
      <c r="F98" s="24">
        <v>7</v>
      </c>
      <c r="G98" s="65">
        <v>2</v>
      </c>
      <c r="H98" s="98">
        <v>0</v>
      </c>
      <c r="I98" s="98">
        <v>577</v>
      </c>
    </row>
    <row r="99" spans="1:9" ht="27.75" customHeight="1">
      <c r="A99" s="24">
        <v>686</v>
      </c>
      <c r="B99" s="173" t="s">
        <v>261</v>
      </c>
      <c r="C99" s="173"/>
      <c r="D99" s="24"/>
      <c r="E99" s="24">
        <v>2</v>
      </c>
      <c r="F99" s="24">
        <v>7</v>
      </c>
      <c r="G99" s="65">
        <v>3</v>
      </c>
      <c r="H99" s="98">
        <v>0</v>
      </c>
      <c r="I99" s="98">
        <v>0</v>
      </c>
    </row>
    <row r="100" spans="1:9" ht="27" customHeight="1">
      <c r="A100" s="24">
        <v>687</v>
      </c>
      <c r="B100" s="173" t="s">
        <v>262</v>
      </c>
      <c r="C100" s="173"/>
      <c r="D100" s="24"/>
      <c r="E100" s="24">
        <v>2</v>
      </c>
      <c r="F100" s="24">
        <v>7</v>
      </c>
      <c r="G100" s="65">
        <v>4</v>
      </c>
      <c r="H100" s="98">
        <v>0</v>
      </c>
      <c r="I100" s="98">
        <v>0</v>
      </c>
    </row>
    <row r="101" spans="1:9" ht="26.25" customHeight="1">
      <c r="A101" s="24">
        <v>689</v>
      </c>
      <c r="B101" s="173" t="s">
        <v>263</v>
      </c>
      <c r="C101" s="173"/>
      <c r="D101" s="24"/>
      <c r="E101" s="24">
        <v>2</v>
      </c>
      <c r="F101" s="24">
        <v>7</v>
      </c>
      <c r="G101" s="65">
        <v>5</v>
      </c>
      <c r="H101" s="98">
        <v>0</v>
      </c>
      <c r="I101" s="98">
        <v>0</v>
      </c>
    </row>
    <row r="102" spans="1:9" ht="27.75" customHeight="1">
      <c r="A102" s="24" t="s">
        <v>264</v>
      </c>
      <c r="B102" s="174" t="s">
        <v>55</v>
      </c>
      <c r="C102" s="174"/>
      <c r="D102" s="24"/>
      <c r="E102" s="24">
        <v>2</v>
      </c>
      <c r="F102" s="24">
        <v>7</v>
      </c>
      <c r="G102" s="65">
        <v>6</v>
      </c>
      <c r="H102" s="155">
        <f>H103+H104+H105+H106+H107+H108+H109+H110</f>
        <v>0</v>
      </c>
      <c r="I102" s="155">
        <f>I103+I104+I105+I106+I107+I108+I109+I110</f>
        <v>0</v>
      </c>
    </row>
    <row r="103" spans="1:9" ht="25.5" customHeight="1">
      <c r="A103" s="24">
        <v>580</v>
      </c>
      <c r="B103" s="173" t="s">
        <v>265</v>
      </c>
      <c r="C103" s="173"/>
      <c r="D103" s="24"/>
      <c r="E103" s="24">
        <v>2</v>
      </c>
      <c r="F103" s="24">
        <v>7</v>
      </c>
      <c r="G103" s="65">
        <v>7</v>
      </c>
      <c r="H103" s="98">
        <v>0</v>
      </c>
      <c r="I103" s="98">
        <v>0</v>
      </c>
    </row>
    <row r="104" spans="1:9" ht="25.5" customHeight="1">
      <c r="A104" s="24">
        <v>581</v>
      </c>
      <c r="B104" s="173" t="s">
        <v>266</v>
      </c>
      <c r="C104" s="173"/>
      <c r="D104" s="24"/>
      <c r="E104" s="24">
        <v>2</v>
      </c>
      <c r="F104" s="24">
        <v>7</v>
      </c>
      <c r="G104" s="65">
        <v>8</v>
      </c>
      <c r="H104" s="98">
        <v>0</v>
      </c>
      <c r="I104" s="98">
        <v>0</v>
      </c>
    </row>
    <row r="105" spans="1:9" ht="29.25" customHeight="1">
      <c r="A105" s="24">
        <v>582</v>
      </c>
      <c r="B105" s="173" t="s">
        <v>267</v>
      </c>
      <c r="C105" s="173"/>
      <c r="D105" s="24"/>
      <c r="E105" s="24">
        <v>2</v>
      </c>
      <c r="F105" s="24">
        <v>7</v>
      </c>
      <c r="G105" s="65">
        <v>9</v>
      </c>
      <c r="H105" s="98">
        <v>0</v>
      </c>
      <c r="I105" s="98">
        <v>0</v>
      </c>
    </row>
    <row r="106" spans="1:9" ht="27.75" customHeight="1">
      <c r="A106" s="24">
        <v>583</v>
      </c>
      <c r="B106" s="173" t="s">
        <v>268</v>
      </c>
      <c r="C106" s="173"/>
      <c r="D106" s="24"/>
      <c r="E106" s="24">
        <v>2</v>
      </c>
      <c r="F106" s="24">
        <v>8</v>
      </c>
      <c r="G106" s="65">
        <v>0</v>
      </c>
      <c r="H106" s="98">
        <v>0</v>
      </c>
      <c r="I106" s="98">
        <v>0</v>
      </c>
    </row>
    <row r="107" spans="1:9" ht="42.75" customHeight="1">
      <c r="A107" s="24">
        <v>584</v>
      </c>
      <c r="B107" s="173" t="s">
        <v>269</v>
      </c>
      <c r="C107" s="173"/>
      <c r="D107" s="24"/>
      <c r="E107" s="24">
        <v>2</v>
      </c>
      <c r="F107" s="24">
        <v>8</v>
      </c>
      <c r="G107" s="65">
        <v>1</v>
      </c>
      <c r="H107" s="98">
        <v>0</v>
      </c>
      <c r="I107" s="98">
        <v>0</v>
      </c>
    </row>
    <row r="108" spans="1:9" ht="15" customHeight="1">
      <c r="A108" s="24">
        <v>585</v>
      </c>
      <c r="B108" s="173" t="s">
        <v>270</v>
      </c>
      <c r="C108" s="173"/>
      <c r="D108" s="24"/>
      <c r="E108" s="24">
        <v>2</v>
      </c>
      <c r="F108" s="24">
        <v>8</v>
      </c>
      <c r="G108" s="65">
        <v>2</v>
      </c>
      <c r="H108" s="98">
        <v>0</v>
      </c>
      <c r="I108" s="98">
        <v>0</v>
      </c>
    </row>
    <row r="109" spans="1:9" ht="27.75" customHeight="1">
      <c r="A109" s="24">
        <v>586</v>
      </c>
      <c r="B109" s="173" t="s">
        <v>271</v>
      </c>
      <c r="C109" s="173"/>
      <c r="D109" s="24"/>
      <c r="E109" s="24">
        <v>2</v>
      </c>
      <c r="F109" s="24">
        <v>8</v>
      </c>
      <c r="G109" s="65">
        <v>3</v>
      </c>
      <c r="H109" s="98">
        <v>0</v>
      </c>
      <c r="I109" s="98">
        <v>0</v>
      </c>
    </row>
    <row r="110" spans="1:9" ht="17.25" customHeight="1">
      <c r="A110" s="24">
        <v>589</v>
      </c>
      <c r="B110" s="173" t="s">
        <v>272</v>
      </c>
      <c r="C110" s="173"/>
      <c r="D110" s="24"/>
      <c r="E110" s="24">
        <v>2</v>
      </c>
      <c r="F110" s="24">
        <v>8</v>
      </c>
      <c r="G110" s="65">
        <v>4</v>
      </c>
      <c r="H110" s="98">
        <v>0</v>
      </c>
      <c r="I110" s="98">
        <v>0</v>
      </c>
    </row>
    <row r="111" spans="1:9" ht="30" customHeight="1">
      <c r="A111" s="24" t="s">
        <v>273</v>
      </c>
      <c r="B111" s="174" t="s">
        <v>56</v>
      </c>
      <c r="C111" s="174"/>
      <c r="D111" s="24"/>
      <c r="E111" s="24">
        <v>2</v>
      </c>
      <c r="F111" s="24">
        <v>8</v>
      </c>
      <c r="G111" s="65">
        <v>5</v>
      </c>
      <c r="H111" s="98">
        <v>0</v>
      </c>
      <c r="I111" s="98">
        <v>0</v>
      </c>
    </row>
    <row r="112" spans="1:9" ht="27" customHeight="1">
      <c r="A112" s="24">
        <v>640</v>
      </c>
      <c r="B112" s="173" t="s">
        <v>274</v>
      </c>
      <c r="C112" s="173"/>
      <c r="D112" s="24"/>
      <c r="E112" s="24">
        <v>2</v>
      </c>
      <c r="F112" s="24">
        <v>8</v>
      </c>
      <c r="G112" s="65">
        <v>6</v>
      </c>
      <c r="H112" s="98">
        <v>0</v>
      </c>
      <c r="I112" s="98">
        <v>0</v>
      </c>
    </row>
    <row r="113" spans="1:9" ht="27.75" customHeight="1">
      <c r="A113" s="24">
        <v>641</v>
      </c>
      <c r="B113" s="173" t="s">
        <v>275</v>
      </c>
      <c r="C113" s="173"/>
      <c r="D113" s="24"/>
      <c r="E113" s="24">
        <v>2</v>
      </c>
      <c r="F113" s="24">
        <v>8</v>
      </c>
      <c r="G113" s="65">
        <v>7</v>
      </c>
      <c r="H113" s="98">
        <v>0</v>
      </c>
      <c r="I113" s="98">
        <v>0</v>
      </c>
    </row>
    <row r="114" spans="1:9" ht="27" customHeight="1">
      <c r="A114" s="24">
        <v>642</v>
      </c>
      <c r="B114" s="173" t="s">
        <v>276</v>
      </c>
      <c r="C114" s="173"/>
      <c r="D114" s="24"/>
      <c r="E114" s="24">
        <v>2</v>
      </c>
      <c r="F114" s="24">
        <v>8</v>
      </c>
      <c r="G114" s="65">
        <v>8</v>
      </c>
      <c r="H114" s="98">
        <v>0</v>
      </c>
      <c r="I114" s="98">
        <v>0</v>
      </c>
    </row>
    <row r="115" spans="1:9" ht="30" customHeight="1">
      <c r="A115" s="24" t="s">
        <v>273</v>
      </c>
      <c r="B115" s="174" t="s">
        <v>57</v>
      </c>
      <c r="C115" s="174"/>
      <c r="D115" s="24"/>
      <c r="E115" s="24">
        <v>2</v>
      </c>
      <c r="F115" s="24">
        <v>8</v>
      </c>
      <c r="G115" s="65">
        <v>9</v>
      </c>
      <c r="H115" s="98">
        <v>0</v>
      </c>
      <c r="I115" s="98">
        <v>0</v>
      </c>
    </row>
    <row r="116" spans="1:9" ht="27.75" customHeight="1">
      <c r="A116" s="24">
        <v>643</v>
      </c>
      <c r="B116" s="173" t="s">
        <v>277</v>
      </c>
      <c r="C116" s="173"/>
      <c r="D116" s="24"/>
      <c r="E116" s="24">
        <v>2</v>
      </c>
      <c r="F116" s="24">
        <v>9</v>
      </c>
      <c r="G116" s="65">
        <v>0</v>
      </c>
      <c r="H116" s="98">
        <v>0</v>
      </c>
      <c r="I116" s="98">
        <v>0</v>
      </c>
    </row>
    <row r="117" spans="1:9" ht="26.25" customHeight="1">
      <c r="A117" s="24">
        <v>644</v>
      </c>
      <c r="B117" s="173" t="s">
        <v>278</v>
      </c>
      <c r="C117" s="173"/>
      <c r="D117" s="24"/>
      <c r="E117" s="24">
        <v>2</v>
      </c>
      <c r="F117" s="24">
        <v>9</v>
      </c>
      <c r="G117" s="65">
        <v>1</v>
      </c>
      <c r="H117" s="98">
        <v>0</v>
      </c>
      <c r="I117" s="98">
        <v>0</v>
      </c>
    </row>
    <row r="118" spans="1:9" ht="27" customHeight="1">
      <c r="A118" s="24">
        <v>645</v>
      </c>
      <c r="B118" s="173" t="s">
        <v>279</v>
      </c>
      <c r="C118" s="173"/>
      <c r="D118" s="24"/>
      <c r="E118" s="24">
        <v>2</v>
      </c>
      <c r="F118" s="24">
        <v>9</v>
      </c>
      <c r="G118" s="65">
        <v>2</v>
      </c>
      <c r="H118" s="98">
        <v>0</v>
      </c>
      <c r="I118" s="98">
        <v>0</v>
      </c>
    </row>
    <row r="119" spans="1:9" ht="27.75" customHeight="1">
      <c r="A119" s="24"/>
      <c r="B119" s="174" t="s">
        <v>58</v>
      </c>
      <c r="C119" s="174"/>
      <c r="D119" s="24"/>
      <c r="E119" s="24">
        <v>2</v>
      </c>
      <c r="F119" s="24">
        <v>9</v>
      </c>
      <c r="G119" s="65">
        <v>3</v>
      </c>
      <c r="H119" s="98">
        <f>H92-H102+H111-H115</f>
        <v>0</v>
      </c>
      <c r="I119" s="98">
        <f>I92-I102+I111-I115</f>
        <v>577</v>
      </c>
    </row>
    <row r="120" spans="1:9" ht="27.75" customHeight="1">
      <c r="A120" s="24"/>
      <c r="B120" s="174" t="s">
        <v>59</v>
      </c>
      <c r="C120" s="174"/>
      <c r="D120" s="24"/>
      <c r="E120" s="24">
        <v>2</v>
      </c>
      <c r="F120" s="24">
        <v>9</v>
      </c>
      <c r="G120" s="65">
        <v>4</v>
      </c>
      <c r="H120" s="155"/>
      <c r="I120" s="155"/>
    </row>
    <row r="121" spans="1:9" ht="41.25" customHeight="1">
      <c r="A121" s="24" t="s">
        <v>280</v>
      </c>
      <c r="B121" s="173" t="s">
        <v>281</v>
      </c>
      <c r="C121" s="173"/>
      <c r="D121" s="24"/>
      <c r="E121" s="24">
        <v>2</v>
      </c>
      <c r="F121" s="24">
        <v>9</v>
      </c>
      <c r="G121" s="65">
        <v>5</v>
      </c>
      <c r="H121" s="98">
        <v>0</v>
      </c>
      <c r="I121" s="98">
        <v>0</v>
      </c>
    </row>
    <row r="122" spans="1:9" ht="39.75" customHeight="1">
      <c r="A122" s="24" t="s">
        <v>282</v>
      </c>
      <c r="B122" s="173" t="s">
        <v>283</v>
      </c>
      <c r="C122" s="173"/>
      <c r="D122" s="24"/>
      <c r="E122" s="24">
        <v>2</v>
      </c>
      <c r="F122" s="24">
        <v>9</v>
      </c>
      <c r="G122" s="65">
        <v>6</v>
      </c>
      <c r="H122" s="98"/>
      <c r="I122" s="98"/>
    </row>
    <row r="123" spans="1:9" ht="30.75" customHeight="1">
      <c r="A123" s="24"/>
      <c r="B123" s="185" t="s">
        <v>284</v>
      </c>
      <c r="C123" s="185"/>
      <c r="D123" s="24"/>
      <c r="E123" s="24"/>
      <c r="F123" s="24"/>
      <c r="G123" s="66"/>
      <c r="H123" s="98"/>
      <c r="I123" s="98"/>
    </row>
    <row r="124" spans="1:9" ht="27.75" customHeight="1">
      <c r="A124" s="175"/>
      <c r="B124" s="181" t="s">
        <v>285</v>
      </c>
      <c r="C124" s="182"/>
      <c r="D124" s="170"/>
      <c r="E124" s="176">
        <v>2</v>
      </c>
      <c r="F124" s="176">
        <v>9</v>
      </c>
      <c r="G124" s="177">
        <v>7</v>
      </c>
      <c r="H124" s="167">
        <f>IF((H64-H65+H89-H90+H119+H120)&gt;0,H64-H65+H89-H90+H119+H120,0)</f>
        <v>40995</v>
      </c>
      <c r="I124" s="167">
        <f>IF((I64-I65+I89-I90+I119+I120)&gt;0,I64-I65+I89-I90+I119+I120,0)</f>
        <v>162500</v>
      </c>
    </row>
    <row r="125" spans="1:9" ht="15.75" customHeight="1">
      <c r="A125" s="175"/>
      <c r="B125" s="183" t="s">
        <v>286</v>
      </c>
      <c r="C125" s="184"/>
      <c r="D125" s="170"/>
      <c r="E125" s="176"/>
      <c r="F125" s="176"/>
      <c r="G125" s="177"/>
      <c r="H125" s="167"/>
      <c r="I125" s="167"/>
    </row>
    <row r="126" spans="1:9" ht="27.75" customHeight="1">
      <c r="A126" s="175"/>
      <c r="B126" s="181" t="s">
        <v>287</v>
      </c>
      <c r="C126" s="182"/>
      <c r="D126" s="170"/>
      <c r="E126" s="176">
        <v>2</v>
      </c>
      <c r="F126" s="176">
        <v>9</v>
      </c>
      <c r="G126" s="175">
        <v>8</v>
      </c>
      <c r="H126" s="98">
        <f>IF((H64-H65+H89-H90+H119+H120)&gt;0,0,(H64-H65+H89-H90+H119+H120)*-1)</f>
        <v>0</v>
      </c>
      <c r="I126" s="98">
        <f>IF((I64-I65+I89-I90+I119+I120)&gt;0,0,(I64-I65+I89-I90+I119+I120)*-1)</f>
        <v>0</v>
      </c>
    </row>
    <row r="127" spans="1:9" ht="15.75" customHeight="1">
      <c r="A127" s="175"/>
      <c r="B127" s="171" t="s">
        <v>288</v>
      </c>
      <c r="C127" s="172"/>
      <c r="D127" s="170"/>
      <c r="E127" s="176"/>
      <c r="F127" s="176"/>
      <c r="G127" s="175"/>
      <c r="H127" s="98"/>
      <c r="I127" s="98"/>
    </row>
    <row r="128" spans="1:9" ht="28.5" customHeight="1">
      <c r="A128" s="24"/>
      <c r="B128" s="178" t="s">
        <v>289</v>
      </c>
      <c r="C128" s="178"/>
      <c r="D128" s="24"/>
      <c r="E128" s="24"/>
      <c r="F128" s="24"/>
      <c r="G128" s="66"/>
      <c r="H128" s="98"/>
      <c r="I128" s="98"/>
    </row>
    <row r="129" spans="1:9" ht="17.25" customHeight="1">
      <c r="A129" s="24" t="s">
        <v>290</v>
      </c>
      <c r="B129" s="173" t="s">
        <v>291</v>
      </c>
      <c r="C129" s="173"/>
      <c r="D129" s="24"/>
      <c r="E129" s="24">
        <v>2</v>
      </c>
      <c r="F129" s="24">
        <v>9</v>
      </c>
      <c r="G129" s="65">
        <v>9</v>
      </c>
      <c r="H129" s="98"/>
      <c r="I129" s="98"/>
    </row>
    <row r="130" spans="1:9" ht="18.75" customHeight="1">
      <c r="A130" s="24" t="s">
        <v>292</v>
      </c>
      <c r="B130" s="173" t="s">
        <v>293</v>
      </c>
      <c r="C130" s="173"/>
      <c r="D130" s="24"/>
      <c r="E130" s="24">
        <v>3</v>
      </c>
      <c r="F130" s="24">
        <v>0</v>
      </c>
      <c r="G130" s="65">
        <v>0</v>
      </c>
      <c r="H130" s="98"/>
      <c r="I130" s="98"/>
    </row>
    <row r="131" spans="1:9" ht="15" customHeight="1">
      <c r="A131" s="24" t="s">
        <v>292</v>
      </c>
      <c r="B131" s="173" t="s">
        <v>294</v>
      </c>
      <c r="C131" s="173"/>
      <c r="D131" s="24"/>
      <c r="E131" s="24">
        <v>3</v>
      </c>
      <c r="F131" s="24">
        <v>0</v>
      </c>
      <c r="G131" s="65">
        <v>1</v>
      </c>
      <c r="H131" s="98"/>
      <c r="I131" s="98"/>
    </row>
    <row r="132" spans="1:9" ht="27" customHeight="1">
      <c r="A132" s="24"/>
      <c r="B132" s="173" t="s">
        <v>295</v>
      </c>
      <c r="C132" s="173"/>
      <c r="D132" s="24"/>
      <c r="E132" s="24"/>
      <c r="F132" s="4"/>
      <c r="G132" s="66"/>
      <c r="H132" s="98"/>
      <c r="I132" s="98"/>
    </row>
    <row r="133" spans="1:9" ht="27.75" customHeight="1">
      <c r="A133" s="24"/>
      <c r="B133" s="174" t="s">
        <v>60</v>
      </c>
      <c r="C133" s="174"/>
      <c r="D133" s="24"/>
      <c r="E133" s="24">
        <v>3</v>
      </c>
      <c r="F133" s="24">
        <v>0</v>
      </c>
      <c r="G133" s="65">
        <v>2</v>
      </c>
      <c r="H133" s="98">
        <f>H124</f>
        <v>40995</v>
      </c>
      <c r="I133" s="98">
        <f>I124</f>
        <v>162500</v>
      </c>
    </row>
    <row r="134" spans="1:9" ht="27.75" customHeight="1">
      <c r="A134" s="24"/>
      <c r="B134" s="174" t="s">
        <v>61</v>
      </c>
      <c r="C134" s="174"/>
      <c r="D134" s="24"/>
      <c r="E134" s="24">
        <v>3</v>
      </c>
      <c r="F134" s="24">
        <v>0</v>
      </c>
      <c r="G134" s="65">
        <v>3</v>
      </c>
      <c r="H134" s="98">
        <f>H126</f>
        <v>0</v>
      </c>
      <c r="I134" s="98">
        <f>I126</f>
        <v>0</v>
      </c>
    </row>
    <row r="135" spans="1:9" ht="27" customHeight="1">
      <c r="A135" s="24"/>
      <c r="B135" s="173" t="s">
        <v>296</v>
      </c>
      <c r="C135" s="173"/>
      <c r="D135" s="24"/>
      <c r="E135" s="24"/>
      <c r="F135" s="24"/>
      <c r="G135" s="65"/>
      <c r="H135" s="98"/>
      <c r="I135" s="98"/>
    </row>
    <row r="136" spans="1:9" ht="52.5" customHeight="1">
      <c r="A136" s="24" t="s">
        <v>297</v>
      </c>
      <c r="B136" s="173" t="s">
        <v>298</v>
      </c>
      <c r="C136" s="173"/>
      <c r="D136" s="24"/>
      <c r="E136" s="24">
        <v>3</v>
      </c>
      <c r="F136" s="24">
        <v>0</v>
      </c>
      <c r="G136" s="65">
        <v>4</v>
      </c>
      <c r="H136" s="98"/>
      <c r="I136" s="98"/>
    </row>
    <row r="137" spans="1:9" ht="53.25" customHeight="1">
      <c r="A137" s="24" t="s">
        <v>299</v>
      </c>
      <c r="B137" s="173" t="s">
        <v>300</v>
      </c>
      <c r="C137" s="173"/>
      <c r="D137" s="24"/>
      <c r="E137" s="24">
        <v>3</v>
      </c>
      <c r="F137" s="24">
        <v>0</v>
      </c>
      <c r="G137" s="65">
        <v>5</v>
      </c>
      <c r="H137" s="98"/>
      <c r="I137" s="98"/>
    </row>
    <row r="138" spans="1:9" ht="29.25" customHeight="1">
      <c r="A138" s="24"/>
      <c r="B138" s="174" t="s">
        <v>62</v>
      </c>
      <c r="C138" s="174"/>
      <c r="D138" s="24"/>
      <c r="E138" s="24">
        <v>3</v>
      </c>
      <c r="F138" s="24">
        <v>0</v>
      </c>
      <c r="G138" s="65">
        <v>6</v>
      </c>
      <c r="H138" s="98"/>
      <c r="I138" s="98"/>
    </row>
    <row r="139" spans="1:9" ht="27.75" customHeight="1">
      <c r="A139" s="24"/>
      <c r="B139" s="174" t="s">
        <v>63</v>
      </c>
      <c r="C139" s="174"/>
      <c r="D139" s="24"/>
      <c r="E139" s="24">
        <v>3</v>
      </c>
      <c r="F139" s="24">
        <v>0</v>
      </c>
      <c r="G139" s="65">
        <v>7</v>
      </c>
      <c r="H139" s="98"/>
      <c r="I139" s="98"/>
    </row>
    <row r="140" spans="1:9" ht="20.25" customHeight="1">
      <c r="A140" s="24" t="s">
        <v>301</v>
      </c>
      <c r="B140" s="173" t="s">
        <v>302</v>
      </c>
      <c r="C140" s="173"/>
      <c r="D140" s="24"/>
      <c r="E140" s="24">
        <v>3</v>
      </c>
      <c r="F140" s="24">
        <v>0</v>
      </c>
      <c r="G140" s="65">
        <v>8</v>
      </c>
      <c r="H140" s="98"/>
      <c r="I140" s="98"/>
    </row>
    <row r="141" spans="1:9" ht="30" customHeight="1">
      <c r="A141" s="24"/>
      <c r="B141" s="174" t="s">
        <v>64</v>
      </c>
      <c r="C141" s="174"/>
      <c r="D141" s="24"/>
      <c r="E141" s="24">
        <v>3</v>
      </c>
      <c r="F141" s="24">
        <v>0</v>
      </c>
      <c r="G141" s="65">
        <v>9</v>
      </c>
      <c r="H141" s="98"/>
      <c r="I141" s="98"/>
    </row>
    <row r="142" spans="1:9" ht="28.5" customHeight="1">
      <c r="A142" s="24"/>
      <c r="B142" s="174" t="s">
        <v>65</v>
      </c>
      <c r="C142" s="174"/>
      <c r="D142" s="24"/>
      <c r="E142" s="24">
        <v>3</v>
      </c>
      <c r="F142" s="24">
        <v>1</v>
      </c>
      <c r="G142" s="65">
        <v>0</v>
      </c>
      <c r="H142" s="98"/>
      <c r="I142" s="98"/>
    </row>
    <row r="143" spans="1:9" ht="16.5" customHeight="1">
      <c r="A143" s="24"/>
      <c r="B143" s="173" t="s">
        <v>303</v>
      </c>
      <c r="C143" s="173"/>
      <c r="D143" s="24"/>
      <c r="E143" s="24"/>
      <c r="F143" s="24"/>
      <c r="G143" s="65"/>
      <c r="H143" s="98"/>
      <c r="I143" s="98"/>
    </row>
    <row r="144" spans="1:9" ht="16.5" customHeight="1">
      <c r="A144" s="24"/>
      <c r="B144" s="174" t="s">
        <v>66</v>
      </c>
      <c r="C144" s="174"/>
      <c r="D144" s="24"/>
      <c r="E144" s="24">
        <v>3</v>
      </c>
      <c r="F144" s="24">
        <v>1</v>
      </c>
      <c r="G144" s="65">
        <v>1</v>
      </c>
      <c r="H144" s="98">
        <f>H124</f>
        <v>40995</v>
      </c>
      <c r="I144" s="98">
        <f>I124</f>
        <v>162500</v>
      </c>
    </row>
    <row r="145" spans="1:9" ht="26.25" customHeight="1">
      <c r="A145" s="24"/>
      <c r="B145" s="174" t="s">
        <v>67</v>
      </c>
      <c r="C145" s="174"/>
      <c r="D145" s="24"/>
      <c r="E145" s="24">
        <v>3</v>
      </c>
      <c r="F145" s="24">
        <v>1</v>
      </c>
      <c r="G145" s="65">
        <v>2</v>
      </c>
      <c r="H145" s="98">
        <f>H134</f>
        <v>0</v>
      </c>
      <c r="I145" s="98">
        <f>I134</f>
        <v>0</v>
      </c>
    </row>
    <row r="146" spans="1:9" ht="27" customHeight="1">
      <c r="A146" s="24">
        <v>723</v>
      </c>
      <c r="B146" s="173" t="s">
        <v>304</v>
      </c>
      <c r="C146" s="173"/>
      <c r="D146" s="24"/>
      <c r="E146" s="24">
        <v>3</v>
      </c>
      <c r="F146" s="24">
        <v>1</v>
      </c>
      <c r="G146" s="65">
        <v>3</v>
      </c>
      <c r="H146" s="98"/>
      <c r="I146" s="98"/>
    </row>
    <row r="147" spans="1:9" ht="3.75" customHeight="1">
      <c r="A147" s="27"/>
      <c r="B147" s="28"/>
      <c r="C147" s="28"/>
      <c r="D147" s="27"/>
      <c r="E147" s="27"/>
      <c r="F147" s="27"/>
      <c r="G147" s="27"/>
      <c r="H147" s="98"/>
      <c r="I147" s="98"/>
    </row>
    <row r="148" spans="1:9" ht="27.75" customHeight="1">
      <c r="A148" s="24"/>
      <c r="B148" s="174" t="s">
        <v>305</v>
      </c>
      <c r="C148" s="174"/>
      <c r="D148" s="24"/>
      <c r="E148" s="24"/>
      <c r="F148" s="24"/>
      <c r="G148" s="65"/>
      <c r="H148" s="98"/>
      <c r="I148" s="98"/>
    </row>
    <row r="149" spans="1:9" ht="26.25" customHeight="1">
      <c r="A149" s="24"/>
      <c r="B149" s="173" t="s">
        <v>306</v>
      </c>
      <c r="C149" s="173"/>
      <c r="D149" s="24"/>
      <c r="E149" s="24">
        <v>3</v>
      </c>
      <c r="F149" s="24">
        <v>1</v>
      </c>
      <c r="G149" s="65">
        <v>4</v>
      </c>
      <c r="H149" s="98"/>
      <c r="I149" s="98"/>
    </row>
    <row r="150" spans="1:9" ht="26.25" customHeight="1">
      <c r="A150" s="24"/>
      <c r="B150" s="173" t="s">
        <v>307</v>
      </c>
      <c r="C150" s="173"/>
      <c r="D150" s="24"/>
      <c r="E150" s="24">
        <v>3</v>
      </c>
      <c r="F150" s="24">
        <v>1</v>
      </c>
      <c r="G150" s="65">
        <v>5</v>
      </c>
      <c r="H150" s="98"/>
      <c r="I150" s="98"/>
    </row>
    <row r="151" spans="1:9" ht="38.25" customHeight="1">
      <c r="A151" s="24"/>
      <c r="B151" s="173" t="s">
        <v>308</v>
      </c>
      <c r="C151" s="173"/>
      <c r="D151" s="24"/>
      <c r="E151" s="24">
        <v>3</v>
      </c>
      <c r="F151" s="24">
        <v>1</v>
      </c>
      <c r="G151" s="65">
        <v>6</v>
      </c>
      <c r="H151" s="98"/>
      <c r="I151" s="98"/>
    </row>
    <row r="152" spans="1:9" ht="29.25" customHeight="1">
      <c r="A152" s="24"/>
      <c r="B152" s="173" t="s">
        <v>309</v>
      </c>
      <c r="C152" s="173"/>
      <c r="D152" s="24"/>
      <c r="E152" s="24">
        <v>3</v>
      </c>
      <c r="F152" s="24">
        <v>1</v>
      </c>
      <c r="G152" s="65">
        <v>7</v>
      </c>
      <c r="H152" s="98"/>
      <c r="I152" s="98"/>
    </row>
    <row r="153" spans="1:9" ht="27.75" customHeight="1">
      <c r="A153" s="24"/>
      <c r="B153" s="173" t="s">
        <v>310</v>
      </c>
      <c r="C153" s="173"/>
      <c r="D153" s="24"/>
      <c r="E153" s="24">
        <v>3</v>
      </c>
      <c r="F153" s="24">
        <v>1</v>
      </c>
      <c r="G153" s="65">
        <v>8</v>
      </c>
      <c r="H153" s="98"/>
      <c r="I153" s="98"/>
    </row>
    <row r="154" spans="1:9" ht="27.75" customHeight="1">
      <c r="A154" s="24"/>
      <c r="B154" s="173" t="s">
        <v>311</v>
      </c>
      <c r="C154" s="173"/>
      <c r="D154" s="24"/>
      <c r="E154" s="24">
        <v>3</v>
      </c>
      <c r="F154" s="24">
        <v>1</v>
      </c>
      <c r="G154" s="65">
        <v>9</v>
      </c>
      <c r="H154" s="98"/>
      <c r="I154" s="98"/>
    </row>
    <row r="155" spans="1:9" ht="27.75" customHeight="1">
      <c r="A155" s="24"/>
      <c r="B155" s="173" t="s">
        <v>312</v>
      </c>
      <c r="C155" s="173"/>
      <c r="D155" s="24"/>
      <c r="E155" s="24">
        <v>3</v>
      </c>
      <c r="F155" s="24">
        <v>2</v>
      </c>
      <c r="G155" s="65">
        <v>0</v>
      </c>
      <c r="H155" s="98"/>
      <c r="I155" s="98"/>
    </row>
    <row r="156" spans="1:9" ht="31.5" customHeight="1">
      <c r="A156" s="24"/>
      <c r="B156" s="173" t="s">
        <v>313</v>
      </c>
      <c r="C156" s="173"/>
      <c r="D156" s="24"/>
      <c r="E156" s="24">
        <v>3</v>
      </c>
      <c r="F156" s="24">
        <v>2</v>
      </c>
      <c r="G156" s="65">
        <v>1</v>
      </c>
      <c r="H156" s="98"/>
      <c r="I156" s="98"/>
    </row>
    <row r="157" spans="1:9" ht="39.75" customHeight="1">
      <c r="A157" s="24"/>
      <c r="B157" s="173" t="s">
        <v>314</v>
      </c>
      <c r="C157" s="173"/>
      <c r="D157" s="24"/>
      <c r="E157" s="24">
        <v>3</v>
      </c>
      <c r="F157" s="24">
        <v>2</v>
      </c>
      <c r="G157" s="65">
        <v>2</v>
      </c>
      <c r="H157" s="98"/>
      <c r="I157" s="98"/>
    </row>
    <row r="158" spans="1:9" ht="29.25" customHeight="1">
      <c r="A158" s="24"/>
      <c r="B158" s="173" t="s">
        <v>315</v>
      </c>
      <c r="C158" s="173"/>
      <c r="D158" s="24"/>
      <c r="E158" s="24">
        <v>3</v>
      </c>
      <c r="F158" s="24">
        <v>2</v>
      </c>
      <c r="G158" s="65">
        <v>3</v>
      </c>
      <c r="H158" s="98"/>
      <c r="I158" s="98"/>
    </row>
    <row r="159" spans="1:9" ht="28.5" customHeight="1">
      <c r="A159" s="24"/>
      <c r="B159" s="173" t="s">
        <v>316</v>
      </c>
      <c r="C159" s="173"/>
      <c r="D159" s="24"/>
      <c r="E159" s="24">
        <v>3</v>
      </c>
      <c r="F159" s="24">
        <v>2</v>
      </c>
      <c r="G159" s="65">
        <v>4</v>
      </c>
      <c r="H159" s="98"/>
      <c r="I159" s="98"/>
    </row>
    <row r="160" spans="1:9" ht="28.5" customHeight="1">
      <c r="A160" s="24"/>
      <c r="B160" s="173" t="s">
        <v>317</v>
      </c>
      <c r="C160" s="173"/>
      <c r="D160" s="24"/>
      <c r="E160" s="24">
        <v>3</v>
      </c>
      <c r="F160" s="24">
        <v>2</v>
      </c>
      <c r="G160" s="65">
        <v>5</v>
      </c>
      <c r="H160" s="98"/>
      <c r="I160" s="98"/>
    </row>
    <row r="161" spans="1:9" ht="27.75" customHeight="1">
      <c r="A161" s="24"/>
      <c r="B161" s="173" t="s">
        <v>318</v>
      </c>
      <c r="C161" s="173"/>
      <c r="D161" s="24"/>
      <c r="E161" s="24">
        <v>3</v>
      </c>
      <c r="F161" s="24">
        <v>2</v>
      </c>
      <c r="G161" s="65">
        <v>6</v>
      </c>
      <c r="H161" s="98"/>
      <c r="I161" s="98"/>
    </row>
    <row r="162" spans="1:9" ht="29.25" customHeight="1">
      <c r="A162" s="24"/>
      <c r="B162" s="174" t="s">
        <v>68</v>
      </c>
      <c r="C162" s="174"/>
      <c r="D162" s="24"/>
      <c r="E162" s="24">
        <v>3</v>
      </c>
      <c r="F162" s="24">
        <v>2</v>
      </c>
      <c r="G162" s="65">
        <v>7</v>
      </c>
      <c r="H162" s="98"/>
      <c r="I162" s="98"/>
    </row>
    <row r="163" spans="1:9" ht="29.25" customHeight="1">
      <c r="A163" s="24"/>
      <c r="B163" s="174" t="s">
        <v>69</v>
      </c>
      <c r="C163" s="174"/>
      <c r="D163" s="24"/>
      <c r="E163" s="24">
        <v>3</v>
      </c>
      <c r="F163" s="24">
        <v>2</v>
      </c>
      <c r="G163" s="65">
        <v>8</v>
      </c>
      <c r="H163" s="98"/>
      <c r="I163" s="98"/>
    </row>
    <row r="164" spans="1:9" ht="27.75" customHeight="1">
      <c r="A164" s="24" t="s">
        <v>319</v>
      </c>
      <c r="B164" s="173" t="s">
        <v>320</v>
      </c>
      <c r="C164" s="173"/>
      <c r="D164" s="24"/>
      <c r="E164" s="24">
        <v>3</v>
      </c>
      <c r="F164" s="24">
        <v>2</v>
      </c>
      <c r="G164" s="65">
        <v>9</v>
      </c>
      <c r="H164" s="98"/>
      <c r="I164" s="98"/>
    </row>
    <row r="165" spans="1:9" ht="33" customHeight="1">
      <c r="A165" s="24"/>
      <c r="B165" s="174" t="s">
        <v>70</v>
      </c>
      <c r="C165" s="174"/>
      <c r="D165" s="24"/>
      <c r="E165" s="24">
        <v>3</v>
      </c>
      <c r="F165" s="24">
        <v>3</v>
      </c>
      <c r="G165" s="65">
        <v>0</v>
      </c>
      <c r="H165" s="98"/>
      <c r="I165" s="98"/>
    </row>
    <row r="166" spans="1:9" ht="27.75" customHeight="1">
      <c r="A166" s="24"/>
      <c r="B166" s="174" t="s">
        <v>71</v>
      </c>
      <c r="C166" s="174"/>
      <c r="D166" s="24"/>
      <c r="E166" s="24">
        <v>3</v>
      </c>
      <c r="F166" s="24">
        <v>3</v>
      </c>
      <c r="G166" s="65">
        <v>1</v>
      </c>
      <c r="H166" s="98"/>
      <c r="I166" s="98"/>
    </row>
    <row r="167" spans="1:9">
      <c r="A167" s="27"/>
      <c r="B167" s="28"/>
      <c r="C167" s="28"/>
      <c r="D167" s="27"/>
      <c r="E167" s="27"/>
      <c r="F167" s="27"/>
      <c r="G167" s="27"/>
      <c r="H167" s="98"/>
      <c r="I167" s="98"/>
    </row>
    <row r="168" spans="1:9" ht="27.75" customHeight="1">
      <c r="A168" s="24"/>
      <c r="B168" s="174" t="s">
        <v>72</v>
      </c>
      <c r="C168" s="174"/>
      <c r="D168" s="24"/>
      <c r="E168" s="24">
        <v>3</v>
      </c>
      <c r="F168" s="24">
        <v>3</v>
      </c>
      <c r="G168" s="65">
        <v>2</v>
      </c>
      <c r="H168" s="98">
        <f>H144-H145</f>
        <v>40995</v>
      </c>
      <c r="I168" s="98">
        <f>I144-I145</f>
        <v>162500</v>
      </c>
    </row>
    <row r="169" spans="1:9" ht="28.5" customHeight="1">
      <c r="A169" s="24"/>
      <c r="B169" s="174" t="s">
        <v>73</v>
      </c>
      <c r="C169" s="174"/>
      <c r="D169" s="24"/>
      <c r="E169" s="24">
        <v>3</v>
      </c>
      <c r="F169" s="24">
        <v>3</v>
      </c>
      <c r="G169" s="65">
        <v>3</v>
      </c>
      <c r="H169" s="98">
        <v>0</v>
      </c>
      <c r="I169" s="98">
        <v>0</v>
      </c>
    </row>
    <row r="170" spans="1:9">
      <c r="A170" s="27"/>
      <c r="B170" s="28"/>
      <c r="C170" s="28"/>
      <c r="D170" s="27"/>
      <c r="E170" s="27"/>
      <c r="F170" s="27"/>
      <c r="G170" s="27"/>
      <c r="H170" s="98"/>
      <c r="I170" s="98"/>
    </row>
    <row r="171" spans="1:9" ht="27.75" customHeight="1">
      <c r="A171" s="24"/>
      <c r="B171" s="173" t="s">
        <v>321</v>
      </c>
      <c r="C171" s="173"/>
      <c r="D171" s="24"/>
      <c r="E171" s="24">
        <v>3</v>
      </c>
      <c r="F171" s="24">
        <v>3</v>
      </c>
      <c r="G171" s="65">
        <v>4</v>
      </c>
      <c r="H171" s="98">
        <f>H144-H145</f>
        <v>40995</v>
      </c>
      <c r="I171" s="98">
        <f>I144-I145</f>
        <v>162500</v>
      </c>
    </row>
    <row r="172" spans="1:9">
      <c r="A172" s="24"/>
      <c r="B172" s="173" t="s">
        <v>322</v>
      </c>
      <c r="C172" s="173"/>
      <c r="D172" s="24"/>
      <c r="E172" s="24">
        <v>3</v>
      </c>
      <c r="F172" s="24">
        <v>3</v>
      </c>
      <c r="G172" s="65">
        <v>5</v>
      </c>
      <c r="H172" s="98"/>
      <c r="I172" s="98"/>
    </row>
    <row r="173" spans="1:9" ht="18.75" customHeight="1">
      <c r="A173" s="24"/>
      <c r="B173" s="173" t="s">
        <v>323</v>
      </c>
      <c r="C173" s="173"/>
      <c r="D173" s="24"/>
      <c r="E173" s="24">
        <v>3</v>
      </c>
      <c r="F173" s="24">
        <v>3</v>
      </c>
      <c r="G173" s="65">
        <v>6</v>
      </c>
      <c r="H173" s="98"/>
      <c r="I173" s="98"/>
    </row>
    <row r="174" spans="1:9" ht="30.75" customHeight="1">
      <c r="A174" s="24"/>
      <c r="B174" s="173" t="s">
        <v>324</v>
      </c>
      <c r="C174" s="173"/>
      <c r="D174" s="24"/>
      <c r="E174" s="24">
        <v>3</v>
      </c>
      <c r="F174" s="24">
        <v>3</v>
      </c>
      <c r="G174" s="65">
        <v>7</v>
      </c>
      <c r="H174" s="98">
        <f>H171</f>
        <v>40995</v>
      </c>
      <c r="I174" s="98">
        <f>I171</f>
        <v>162500</v>
      </c>
    </row>
    <row r="175" spans="1:9">
      <c r="A175" s="24"/>
      <c r="B175" s="173" t="s">
        <v>322</v>
      </c>
      <c r="C175" s="173"/>
      <c r="D175" s="24"/>
      <c r="E175" s="24">
        <v>3</v>
      </c>
      <c r="F175" s="24">
        <v>3</v>
      </c>
      <c r="G175" s="65">
        <v>8</v>
      </c>
      <c r="H175" s="98"/>
      <c r="I175" s="98"/>
    </row>
    <row r="176" spans="1:9">
      <c r="A176" s="24"/>
      <c r="B176" s="173" t="s">
        <v>323</v>
      </c>
      <c r="C176" s="173"/>
      <c r="D176" s="24"/>
      <c r="E176" s="24">
        <v>3</v>
      </c>
      <c r="F176" s="24">
        <v>3</v>
      </c>
      <c r="G176" s="65">
        <v>9</v>
      </c>
      <c r="H176" s="98"/>
      <c r="I176" s="98"/>
    </row>
    <row r="177" spans="1:9">
      <c r="A177" s="24"/>
      <c r="B177" s="173" t="s">
        <v>325</v>
      </c>
      <c r="C177" s="173"/>
      <c r="D177" s="24"/>
      <c r="E177" s="24">
        <v>3</v>
      </c>
      <c r="F177" s="24">
        <v>4</v>
      </c>
      <c r="G177" s="65">
        <v>0</v>
      </c>
      <c r="H177" s="98"/>
      <c r="I177" s="98"/>
    </row>
    <row r="178" spans="1:9">
      <c r="A178" s="24"/>
      <c r="B178" s="173" t="s">
        <v>326</v>
      </c>
      <c r="C178" s="173"/>
      <c r="D178" s="24"/>
      <c r="E178" s="24">
        <v>3</v>
      </c>
      <c r="F178" s="24">
        <v>4</v>
      </c>
      <c r="G178" s="65">
        <v>1</v>
      </c>
      <c r="H178" s="98"/>
      <c r="I178" s="98"/>
    </row>
    <row r="179" spans="1:9">
      <c r="A179" s="24"/>
      <c r="B179" s="173" t="s">
        <v>327</v>
      </c>
      <c r="C179" s="173"/>
      <c r="D179" s="24"/>
      <c r="E179" s="24">
        <v>3</v>
      </c>
      <c r="F179" s="24">
        <v>4</v>
      </c>
      <c r="G179" s="65">
        <v>2</v>
      </c>
      <c r="H179" s="98"/>
      <c r="I179" s="98"/>
    </row>
    <row r="180" spans="1:9">
      <c r="A180" s="27"/>
      <c r="B180" s="28"/>
      <c r="C180" s="28"/>
      <c r="D180" s="27"/>
      <c r="E180" s="27"/>
      <c r="F180" s="27"/>
      <c r="G180" s="27"/>
      <c r="H180" s="98"/>
      <c r="I180" s="98"/>
    </row>
    <row r="181" spans="1:9">
      <c r="A181" s="24"/>
      <c r="B181" s="173" t="s">
        <v>328</v>
      </c>
      <c r="C181" s="173"/>
      <c r="D181" s="24"/>
      <c r="E181" s="24"/>
      <c r="F181" s="24"/>
      <c r="G181" s="65"/>
      <c r="H181" s="98"/>
      <c r="I181" s="98"/>
    </row>
    <row r="182" spans="1:9" ht="14.25" customHeight="1">
      <c r="A182" s="24"/>
      <c r="B182" s="173" t="s">
        <v>329</v>
      </c>
      <c r="C182" s="173"/>
      <c r="D182" s="24"/>
      <c r="E182" s="24">
        <v>3</v>
      </c>
      <c r="F182" s="24">
        <v>4</v>
      </c>
      <c r="G182" s="65">
        <v>3</v>
      </c>
      <c r="H182" s="98">
        <v>337</v>
      </c>
      <c r="I182" s="98">
        <v>401</v>
      </c>
    </row>
    <row r="183" spans="1:9" ht="16.5" customHeight="1">
      <c r="A183" s="24"/>
      <c r="B183" s="173" t="s">
        <v>330</v>
      </c>
      <c r="C183" s="173"/>
      <c r="D183" s="24"/>
      <c r="E183" s="24">
        <v>3</v>
      </c>
      <c r="F183" s="24">
        <v>4</v>
      </c>
      <c r="G183" s="65">
        <v>4</v>
      </c>
      <c r="H183" s="98">
        <v>339</v>
      </c>
      <c r="I183" s="98">
        <v>387</v>
      </c>
    </row>
    <row r="185" spans="1:9" ht="13.5" customHeight="1"/>
    <row r="186" spans="1:9" s="45" customFormat="1">
      <c r="A186" s="179" t="s">
        <v>702</v>
      </c>
      <c r="B186" s="179"/>
      <c r="C186" s="70" t="s">
        <v>650</v>
      </c>
      <c r="D186" s="56"/>
      <c r="E186" s="56"/>
      <c r="F186" s="56"/>
      <c r="G186" s="56"/>
      <c r="H186" s="78" t="s">
        <v>331</v>
      </c>
      <c r="I186" s="70"/>
    </row>
    <row r="187" spans="1:9" s="45" customFormat="1">
      <c r="A187" s="180"/>
      <c r="B187" s="180"/>
      <c r="C187" s="70" t="s">
        <v>660</v>
      </c>
      <c r="E187" s="56"/>
      <c r="F187" s="56"/>
      <c r="G187" s="56"/>
      <c r="H187" s="70" t="s">
        <v>667</v>
      </c>
      <c r="I187" s="70"/>
    </row>
    <row r="188" spans="1:9" s="45" customFormat="1">
      <c r="C188" s="70" t="s">
        <v>651</v>
      </c>
      <c r="D188" s="57"/>
      <c r="H188" s="70"/>
      <c r="I188" s="70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6"/>
  <sheetViews>
    <sheetView zoomScaleNormal="100" workbookViewId="0">
      <selection activeCell="J164" sqref="J164"/>
    </sheetView>
  </sheetViews>
  <sheetFormatPr defaultRowHeight="12.75"/>
  <cols>
    <col min="1" max="1" width="15.140625" style="18" customWidth="1"/>
    <col min="2" max="2" width="43.85546875" style="18" customWidth="1"/>
    <col min="3" max="3" width="9.140625" style="18"/>
    <col min="4" max="4" width="3" style="18" customWidth="1"/>
    <col min="5" max="5" width="3.5703125" style="18" customWidth="1"/>
    <col min="6" max="6" width="3.7109375" style="18" customWidth="1"/>
    <col min="7" max="7" width="13.7109375" style="67" customWidth="1"/>
    <col min="8" max="8" width="15.85546875" style="67" customWidth="1"/>
    <col min="9" max="9" width="15.5703125" style="67" customWidth="1"/>
    <col min="10" max="10" width="21.28515625" style="67" customWidth="1"/>
    <col min="11" max="16384" width="9.140625" style="18"/>
  </cols>
  <sheetData>
    <row r="1" spans="1:10" ht="13.5">
      <c r="J1" s="68" t="s">
        <v>127</v>
      </c>
    </row>
    <row r="2" spans="1:10" ht="13.5">
      <c r="A2" s="45"/>
      <c r="B2" s="19"/>
      <c r="J2" s="82" t="s">
        <v>156</v>
      </c>
    </row>
    <row r="3" spans="1:10" ht="13.5">
      <c r="A3" s="44" t="s">
        <v>333</v>
      </c>
      <c r="B3" s="236" t="s">
        <v>647</v>
      </c>
      <c r="C3" s="236"/>
      <c r="D3" s="236"/>
      <c r="E3" s="236"/>
      <c r="F3" s="236"/>
      <c r="G3" s="236"/>
      <c r="H3" s="236"/>
      <c r="I3" s="236"/>
      <c r="J3" s="236"/>
    </row>
    <row r="4" spans="1:10" ht="13.5">
      <c r="A4" s="44" t="s">
        <v>177</v>
      </c>
      <c r="B4" s="236" t="s">
        <v>687</v>
      </c>
      <c r="C4" s="236"/>
      <c r="D4" s="236"/>
      <c r="E4" s="236"/>
      <c r="F4" s="236"/>
      <c r="G4" s="236"/>
      <c r="H4" s="236"/>
      <c r="I4" s="236"/>
      <c r="J4" s="236"/>
    </row>
    <row r="5" spans="1:10">
      <c r="A5" s="44" t="s">
        <v>178</v>
      </c>
      <c r="B5" s="237" t="s">
        <v>645</v>
      </c>
      <c r="C5" s="237"/>
      <c r="D5" s="237"/>
      <c r="E5" s="237"/>
      <c r="F5" s="237"/>
      <c r="G5" s="237"/>
      <c r="H5" s="237"/>
      <c r="I5" s="237"/>
      <c r="J5" s="237"/>
    </row>
    <row r="6" spans="1:10">
      <c r="A6" s="44" t="s">
        <v>179</v>
      </c>
      <c r="B6" s="238" t="s">
        <v>644</v>
      </c>
      <c r="C6" s="238"/>
      <c r="D6" s="238"/>
      <c r="E6" s="238"/>
      <c r="F6" s="238"/>
      <c r="G6" s="238"/>
      <c r="H6" s="238"/>
      <c r="I6" s="238"/>
      <c r="J6" s="238"/>
    </row>
    <row r="7" spans="1:10">
      <c r="A7" s="44" t="s">
        <v>180</v>
      </c>
      <c r="B7" s="238" t="s">
        <v>1</v>
      </c>
      <c r="C7" s="238"/>
      <c r="D7" s="238"/>
      <c r="E7" s="238"/>
      <c r="F7" s="238"/>
      <c r="G7" s="238"/>
      <c r="H7" s="238"/>
      <c r="I7" s="238"/>
      <c r="J7" s="238"/>
    </row>
    <row r="8" spans="1:10">
      <c r="A8" s="45"/>
      <c r="B8" s="27"/>
      <c r="C8" s="27"/>
      <c r="D8" s="27"/>
      <c r="E8" s="27"/>
      <c r="F8" s="27"/>
      <c r="G8" s="83"/>
      <c r="H8" s="241"/>
      <c r="I8" s="241"/>
    </row>
    <row r="10" spans="1:10" ht="13.5">
      <c r="A10" s="242" t="s">
        <v>686</v>
      </c>
      <c r="B10" s="242"/>
      <c r="C10" s="242"/>
      <c r="D10" s="242"/>
      <c r="E10" s="242"/>
      <c r="F10" s="242"/>
      <c r="G10" s="242"/>
      <c r="H10" s="242"/>
      <c r="I10" s="242"/>
      <c r="J10" s="242"/>
    </row>
    <row r="11" spans="1:10" ht="12.75" customHeight="1">
      <c r="A11" s="29"/>
      <c r="B11" s="29"/>
      <c r="C11" s="243"/>
      <c r="D11" s="243"/>
      <c r="E11" s="243"/>
      <c r="F11" s="243"/>
      <c r="G11" s="243"/>
      <c r="H11" s="243"/>
      <c r="I11" s="84"/>
      <c r="J11" s="84"/>
    </row>
    <row r="12" spans="1:10">
      <c r="J12" s="67" t="s">
        <v>335</v>
      </c>
    </row>
    <row r="13" spans="1:10" ht="12.75" customHeight="1">
      <c r="A13" s="192" t="s">
        <v>120</v>
      </c>
      <c r="B13" s="198" t="s">
        <v>182</v>
      </c>
      <c r="C13" s="192" t="s">
        <v>183</v>
      </c>
      <c r="D13" s="205" t="s">
        <v>167</v>
      </c>
      <c r="E13" s="239"/>
      <c r="F13" s="240"/>
      <c r="G13" s="234" t="s">
        <v>336</v>
      </c>
      <c r="H13" s="234"/>
      <c r="I13" s="234"/>
      <c r="J13" s="85" t="s">
        <v>336</v>
      </c>
    </row>
    <row r="14" spans="1:10" ht="12.75" customHeight="1">
      <c r="A14" s="193"/>
      <c r="B14" s="200"/>
      <c r="C14" s="232"/>
      <c r="D14" s="212" t="s">
        <v>185</v>
      </c>
      <c r="E14" s="226"/>
      <c r="F14" s="227"/>
      <c r="G14" s="235" t="s">
        <v>337</v>
      </c>
      <c r="H14" s="235"/>
      <c r="I14" s="235"/>
      <c r="J14" s="86" t="s">
        <v>338</v>
      </c>
    </row>
    <row r="15" spans="1:10">
      <c r="A15" s="224"/>
      <c r="B15" s="200"/>
      <c r="C15" s="232"/>
      <c r="D15" s="215"/>
      <c r="E15" s="226"/>
      <c r="F15" s="227"/>
      <c r="G15" s="231"/>
      <c r="H15" s="231"/>
      <c r="I15" s="231"/>
      <c r="J15" s="86" t="s">
        <v>339</v>
      </c>
    </row>
    <row r="16" spans="1:10">
      <c r="A16" s="224"/>
      <c r="B16" s="200"/>
      <c r="C16" s="232"/>
      <c r="D16" s="215"/>
      <c r="E16" s="226"/>
      <c r="F16" s="227"/>
      <c r="G16" s="228"/>
      <c r="H16" s="228"/>
      <c r="I16" s="228"/>
      <c r="J16" s="87"/>
    </row>
    <row r="17" spans="1:12" ht="25.5">
      <c r="A17" s="225"/>
      <c r="B17" s="202"/>
      <c r="C17" s="233"/>
      <c r="D17" s="218"/>
      <c r="E17" s="229"/>
      <c r="F17" s="230"/>
      <c r="G17" s="88" t="s">
        <v>340</v>
      </c>
      <c r="H17" s="75" t="s">
        <v>341</v>
      </c>
      <c r="I17" s="75" t="s">
        <v>342</v>
      </c>
      <c r="J17" s="89"/>
    </row>
    <row r="18" spans="1:12">
      <c r="A18" s="24"/>
      <c r="B18" s="23">
        <v>2</v>
      </c>
      <c r="C18" s="23">
        <v>3</v>
      </c>
      <c r="D18" s="196">
        <v>4</v>
      </c>
      <c r="E18" s="196"/>
      <c r="F18" s="196"/>
      <c r="G18" s="76">
        <v>5</v>
      </c>
      <c r="H18" s="76">
        <v>6</v>
      </c>
      <c r="I18" s="76">
        <v>7</v>
      </c>
      <c r="J18" s="76">
        <v>8</v>
      </c>
    </row>
    <row r="19" spans="1:12" ht="13.5">
      <c r="A19" s="24"/>
      <c r="B19" s="25" t="s">
        <v>157</v>
      </c>
      <c r="C19" s="24"/>
      <c r="D19" s="176"/>
      <c r="E19" s="176"/>
      <c r="F19" s="176"/>
      <c r="G19" s="77"/>
      <c r="H19" s="77"/>
      <c r="I19" s="77"/>
      <c r="J19" s="77"/>
    </row>
    <row r="20" spans="1:12" ht="27" customHeight="1">
      <c r="A20" s="24"/>
      <c r="B20" s="25" t="s">
        <v>74</v>
      </c>
      <c r="C20" s="24"/>
      <c r="D20" s="24">
        <v>0</v>
      </c>
      <c r="E20" s="24">
        <v>0</v>
      </c>
      <c r="F20" s="24">
        <v>1</v>
      </c>
      <c r="G20" s="98">
        <f>G27+G21+G33+G34+G39+G40+G52</f>
        <v>87373638</v>
      </c>
      <c r="H20" s="98">
        <f>H27+H21+H33+H34+H39+H40+H52</f>
        <v>69996232</v>
      </c>
      <c r="I20" s="98">
        <f>I27+I21+I33+I34+I39+I40+I52</f>
        <v>17377406</v>
      </c>
      <c r="J20" s="98">
        <f>J27+J21+J33+J34+J39+J40+J52</f>
        <v>17387037</v>
      </c>
      <c r="L20" s="151"/>
    </row>
    <row r="21" spans="1:12" ht="12.75" customHeight="1">
      <c r="A21" s="30" t="s">
        <v>343</v>
      </c>
      <c r="B21" s="25" t="s">
        <v>75</v>
      </c>
      <c r="C21" s="24"/>
      <c r="D21" s="24">
        <v>0</v>
      </c>
      <c r="E21" s="24">
        <v>0</v>
      </c>
      <c r="F21" s="24">
        <v>2</v>
      </c>
      <c r="G21" s="110">
        <f>G22+G23+G24+G25+G26</f>
        <v>634959</v>
      </c>
      <c r="H21" s="110">
        <f>H22+H23+H24+H25+H26</f>
        <v>439075</v>
      </c>
      <c r="I21" s="98">
        <f>I22+I23+I24+I25+I26</f>
        <v>195884</v>
      </c>
      <c r="J21" s="98">
        <f>J22+J23+J24+J25+J26</f>
        <v>201344</v>
      </c>
    </row>
    <row r="22" spans="1:12" ht="12.75" customHeight="1">
      <c r="A22" s="30" t="s">
        <v>344</v>
      </c>
      <c r="B22" s="26" t="s">
        <v>345</v>
      </c>
      <c r="C22" s="24"/>
      <c r="D22" s="24">
        <v>0</v>
      </c>
      <c r="E22" s="24">
        <v>0</v>
      </c>
      <c r="F22" s="24">
        <v>3</v>
      </c>
      <c r="G22" s="159">
        <v>0</v>
      </c>
      <c r="H22" s="160">
        <v>0</v>
      </c>
      <c r="I22" s="98">
        <f>G22-H22</f>
        <v>0</v>
      </c>
      <c r="J22" s="98">
        <f>H22-I22</f>
        <v>0</v>
      </c>
    </row>
    <row r="23" spans="1:12" ht="12.75" customHeight="1">
      <c r="A23" s="30" t="s">
        <v>346</v>
      </c>
      <c r="B23" s="26" t="s">
        <v>347</v>
      </c>
      <c r="C23" s="24"/>
      <c r="D23" s="24">
        <v>0</v>
      </c>
      <c r="E23" s="24">
        <v>0</v>
      </c>
      <c r="F23" s="24">
        <v>4</v>
      </c>
      <c r="G23" s="109">
        <v>206422</v>
      </c>
      <c r="H23" s="160">
        <v>206166</v>
      </c>
      <c r="I23" s="98">
        <f>G23-H23</f>
        <v>256</v>
      </c>
      <c r="J23" s="98">
        <v>365</v>
      </c>
    </row>
    <row r="24" spans="1:12">
      <c r="A24" s="30" t="s">
        <v>348</v>
      </c>
      <c r="B24" s="26" t="s">
        <v>349</v>
      </c>
      <c r="C24" s="24"/>
      <c r="D24" s="24">
        <v>0</v>
      </c>
      <c r="E24" s="24">
        <v>0</v>
      </c>
      <c r="F24" s="24">
        <v>5</v>
      </c>
      <c r="G24" s="109">
        <v>0</v>
      </c>
      <c r="H24" s="160">
        <v>0</v>
      </c>
      <c r="I24" s="98">
        <f>G24-H24</f>
        <v>0</v>
      </c>
      <c r="J24" s="98">
        <v>0</v>
      </c>
    </row>
    <row r="25" spans="1:12" ht="12.75" customHeight="1">
      <c r="A25" s="24" t="s">
        <v>350</v>
      </c>
      <c r="B25" s="26" t="s">
        <v>351</v>
      </c>
      <c r="C25" s="24"/>
      <c r="D25" s="24">
        <v>0</v>
      </c>
      <c r="E25" s="24">
        <v>0</v>
      </c>
      <c r="F25" s="24">
        <v>6</v>
      </c>
      <c r="G25" s="109">
        <v>428537</v>
      </c>
      <c r="H25" s="160">
        <v>232909</v>
      </c>
      <c r="I25" s="98">
        <f>G25-H25</f>
        <v>195628</v>
      </c>
      <c r="J25" s="98">
        <v>200979</v>
      </c>
    </row>
    <row r="26" spans="1:12" ht="12.75" customHeight="1">
      <c r="A26" s="24" t="s">
        <v>352</v>
      </c>
      <c r="B26" s="26" t="s">
        <v>353</v>
      </c>
      <c r="C26" s="24"/>
      <c r="D26" s="24">
        <v>0</v>
      </c>
      <c r="E26" s="24">
        <v>0</v>
      </c>
      <c r="F26" s="24">
        <v>7</v>
      </c>
      <c r="G26" s="109">
        <v>0</v>
      </c>
      <c r="H26" s="160">
        <v>0</v>
      </c>
      <c r="I26" s="98">
        <f>G26-H26</f>
        <v>0</v>
      </c>
      <c r="J26" s="98">
        <f>H26-I26</f>
        <v>0</v>
      </c>
    </row>
    <row r="27" spans="1:12" ht="12.75" customHeight="1">
      <c r="A27" s="30" t="s">
        <v>354</v>
      </c>
      <c r="B27" s="25" t="s">
        <v>76</v>
      </c>
      <c r="C27" s="24"/>
      <c r="D27" s="24">
        <v>0</v>
      </c>
      <c r="E27" s="24">
        <v>0</v>
      </c>
      <c r="F27" s="24">
        <v>8</v>
      </c>
      <c r="G27" s="110">
        <f>G28+G29+G30+G31+G32</f>
        <v>86727684</v>
      </c>
      <c r="H27" s="110">
        <f>H28+H29+H30+H31+H32</f>
        <v>69557157</v>
      </c>
      <c r="I27" s="98">
        <f>I28+I29+I30+I31+I32</f>
        <v>17170527</v>
      </c>
      <c r="J27" s="110">
        <f>J28+J29+J30+J31+J32</f>
        <v>17163704</v>
      </c>
    </row>
    <row r="28" spans="1:12">
      <c r="A28" s="30" t="s">
        <v>355</v>
      </c>
      <c r="B28" s="26" t="s">
        <v>356</v>
      </c>
      <c r="C28" s="24"/>
      <c r="D28" s="24">
        <v>0</v>
      </c>
      <c r="E28" s="24">
        <v>0</v>
      </c>
      <c r="F28" s="24">
        <v>9</v>
      </c>
      <c r="G28" s="109">
        <v>1344238</v>
      </c>
      <c r="H28" s="160">
        <v>0</v>
      </c>
      <c r="I28" s="98">
        <f>G28-H28</f>
        <v>1344238</v>
      </c>
      <c r="J28" s="98">
        <v>1344238</v>
      </c>
    </row>
    <row r="29" spans="1:12" ht="12.75" customHeight="1">
      <c r="A29" s="30" t="s">
        <v>357</v>
      </c>
      <c r="B29" s="26" t="s">
        <v>358</v>
      </c>
      <c r="C29" s="24"/>
      <c r="D29" s="24">
        <v>0</v>
      </c>
      <c r="E29" s="24">
        <v>1</v>
      </c>
      <c r="F29" s="24">
        <v>0</v>
      </c>
      <c r="G29" s="109">
        <v>17847874</v>
      </c>
      <c r="H29" s="160">
        <v>13944190</v>
      </c>
      <c r="I29" s="98">
        <f>G29-H29</f>
        <v>3903684</v>
      </c>
      <c r="J29" s="98">
        <v>4088540</v>
      </c>
    </row>
    <row r="30" spans="1:12" ht="12.75" customHeight="1">
      <c r="A30" s="24" t="s">
        <v>359</v>
      </c>
      <c r="B30" s="26" t="s">
        <v>360</v>
      </c>
      <c r="C30" s="24"/>
      <c r="D30" s="24">
        <v>0</v>
      </c>
      <c r="E30" s="24">
        <v>1</v>
      </c>
      <c r="F30" s="24">
        <v>1</v>
      </c>
      <c r="G30" s="109">
        <v>66781189</v>
      </c>
      <c r="H30" s="160">
        <v>55612967</v>
      </c>
      <c r="I30" s="98">
        <f>G30-H30</f>
        <v>11168222</v>
      </c>
      <c r="J30" s="98">
        <v>11662220</v>
      </c>
    </row>
    <row r="31" spans="1:12" ht="12.75" customHeight="1">
      <c r="A31" s="30" t="s">
        <v>361</v>
      </c>
      <c r="B31" s="26" t="s">
        <v>362</v>
      </c>
      <c r="C31" s="24"/>
      <c r="D31" s="24">
        <v>0</v>
      </c>
      <c r="E31" s="24">
        <v>1</v>
      </c>
      <c r="F31" s="24">
        <v>2</v>
      </c>
      <c r="G31" s="109">
        <v>0</v>
      </c>
      <c r="H31" s="160">
        <v>0</v>
      </c>
      <c r="I31" s="98">
        <f>G31-H31</f>
        <v>0</v>
      </c>
      <c r="J31" s="98">
        <v>0</v>
      </c>
    </row>
    <row r="32" spans="1:12" ht="15.75" customHeight="1">
      <c r="A32" s="24" t="s">
        <v>363</v>
      </c>
      <c r="B32" s="26" t="s">
        <v>364</v>
      </c>
      <c r="C32" s="24"/>
      <c r="D32" s="24">
        <v>0</v>
      </c>
      <c r="E32" s="24">
        <v>1</v>
      </c>
      <c r="F32" s="24">
        <v>3</v>
      </c>
      <c r="G32" s="109">
        <v>754383</v>
      </c>
      <c r="H32" s="160">
        <v>0</v>
      </c>
      <c r="I32" s="98">
        <f>G32-H32</f>
        <v>754383</v>
      </c>
      <c r="J32" s="98">
        <v>68706</v>
      </c>
    </row>
    <row r="33" spans="1:10" ht="12.75" customHeight="1">
      <c r="A33" s="30" t="s">
        <v>365</v>
      </c>
      <c r="B33" s="25" t="s">
        <v>366</v>
      </c>
      <c r="C33" s="24"/>
      <c r="D33" s="24">
        <v>0</v>
      </c>
      <c r="E33" s="24">
        <v>1</v>
      </c>
      <c r="F33" s="24">
        <v>4</v>
      </c>
      <c r="G33" s="98"/>
      <c r="H33" s="98"/>
      <c r="I33" s="98"/>
      <c r="J33" s="98"/>
    </row>
    <row r="34" spans="1:10" ht="12.75" customHeight="1">
      <c r="A34" s="30" t="s">
        <v>367</v>
      </c>
      <c r="B34" s="25" t="s">
        <v>77</v>
      </c>
      <c r="C34" s="24"/>
      <c r="D34" s="24">
        <v>0</v>
      </c>
      <c r="E34" s="24">
        <v>1</v>
      </c>
      <c r="F34" s="24">
        <v>5</v>
      </c>
      <c r="G34" s="98"/>
      <c r="H34" s="98"/>
      <c r="I34" s="98"/>
      <c r="J34" s="98"/>
    </row>
    <row r="35" spans="1:10">
      <c r="A35" s="30" t="s">
        <v>368</v>
      </c>
      <c r="B35" s="26" t="s">
        <v>369</v>
      </c>
      <c r="C35" s="24"/>
      <c r="D35" s="24">
        <v>0</v>
      </c>
      <c r="E35" s="24">
        <v>1</v>
      </c>
      <c r="F35" s="24">
        <v>6</v>
      </c>
      <c r="G35" s="98"/>
      <c r="H35" s="98"/>
      <c r="I35" s="98"/>
      <c r="J35" s="98"/>
    </row>
    <row r="36" spans="1:10" ht="12.75" customHeight="1">
      <c r="A36" s="30" t="s">
        <v>370</v>
      </c>
      <c r="B36" s="26" t="s">
        <v>371</v>
      </c>
      <c r="C36" s="24"/>
      <c r="D36" s="24">
        <v>0</v>
      </c>
      <c r="E36" s="24">
        <v>1</v>
      </c>
      <c r="F36" s="24">
        <v>7</v>
      </c>
      <c r="G36" s="98"/>
      <c r="H36" s="98"/>
      <c r="I36" s="98"/>
      <c r="J36" s="98"/>
    </row>
    <row r="37" spans="1:10">
      <c r="A37" s="30" t="s">
        <v>372</v>
      </c>
      <c r="B37" s="26" t="s">
        <v>373</v>
      </c>
      <c r="C37" s="24"/>
      <c r="D37" s="24">
        <v>0</v>
      </c>
      <c r="E37" s="24">
        <v>1</v>
      </c>
      <c r="F37" s="24">
        <v>8</v>
      </c>
      <c r="G37" s="98"/>
      <c r="H37" s="98"/>
      <c r="I37" s="98"/>
      <c r="J37" s="98"/>
    </row>
    <row r="38" spans="1:10" ht="12.75" customHeight="1">
      <c r="A38" s="24" t="s">
        <v>374</v>
      </c>
      <c r="B38" s="26" t="s">
        <v>375</v>
      </c>
      <c r="C38" s="24"/>
      <c r="D38" s="24">
        <v>0</v>
      </c>
      <c r="E38" s="24">
        <v>1</v>
      </c>
      <c r="F38" s="24">
        <v>9</v>
      </c>
      <c r="G38" s="98"/>
      <c r="H38" s="98"/>
      <c r="I38" s="98"/>
      <c r="J38" s="98"/>
    </row>
    <row r="39" spans="1:10" ht="12.75" customHeight="1">
      <c r="A39" s="30" t="s">
        <v>376</v>
      </c>
      <c r="B39" s="25" t="s">
        <v>377</v>
      </c>
      <c r="C39" s="24"/>
      <c r="D39" s="24">
        <v>0</v>
      </c>
      <c r="E39" s="24">
        <v>2</v>
      </c>
      <c r="F39" s="24">
        <v>0</v>
      </c>
      <c r="G39" s="98"/>
      <c r="H39" s="98"/>
      <c r="I39" s="98"/>
      <c r="J39" s="98"/>
    </row>
    <row r="40" spans="1:10" ht="12.75" customHeight="1">
      <c r="A40" s="30" t="s">
        <v>378</v>
      </c>
      <c r="B40" s="25" t="s">
        <v>78</v>
      </c>
      <c r="C40" s="24"/>
      <c r="D40" s="24">
        <v>0</v>
      </c>
      <c r="E40" s="24">
        <v>2</v>
      </c>
      <c r="F40" s="24">
        <v>1</v>
      </c>
      <c r="G40" s="98"/>
      <c r="H40" s="98"/>
      <c r="I40" s="98"/>
      <c r="J40" s="98"/>
    </row>
    <row r="41" spans="1:10" ht="12.75" customHeight="1">
      <c r="A41" s="30" t="s">
        <v>379</v>
      </c>
      <c r="B41" s="26" t="s">
        <v>380</v>
      </c>
      <c r="C41" s="24"/>
      <c r="D41" s="24">
        <v>0</v>
      </c>
      <c r="E41" s="24">
        <v>2</v>
      </c>
      <c r="F41" s="24">
        <v>2</v>
      </c>
      <c r="G41" s="98"/>
      <c r="H41" s="98"/>
      <c r="I41" s="98"/>
      <c r="J41" s="98"/>
    </row>
    <row r="42" spans="1:10" ht="12.75" customHeight="1">
      <c r="A42" s="30" t="s">
        <v>381</v>
      </c>
      <c r="B42" s="26" t="s">
        <v>382</v>
      </c>
      <c r="C42" s="24"/>
      <c r="D42" s="24">
        <v>0</v>
      </c>
      <c r="E42" s="24">
        <v>2</v>
      </c>
      <c r="F42" s="24">
        <v>3</v>
      </c>
      <c r="G42" s="98"/>
      <c r="H42" s="98"/>
      <c r="I42" s="98"/>
      <c r="J42" s="98"/>
    </row>
    <row r="43" spans="1:10" ht="12.75" customHeight="1">
      <c r="A43" s="30" t="s">
        <v>383</v>
      </c>
      <c r="B43" s="26" t="s">
        <v>384</v>
      </c>
      <c r="C43" s="24"/>
      <c r="D43" s="24">
        <v>0</v>
      </c>
      <c r="E43" s="24">
        <v>2</v>
      </c>
      <c r="F43" s="24">
        <v>4</v>
      </c>
      <c r="G43" s="98"/>
      <c r="H43" s="98"/>
      <c r="I43" s="98"/>
      <c r="J43" s="98"/>
    </row>
    <row r="44" spans="1:10" ht="12.75" customHeight="1">
      <c r="A44" s="30" t="s">
        <v>385</v>
      </c>
      <c r="B44" s="26" t="s">
        <v>386</v>
      </c>
      <c r="C44" s="24"/>
      <c r="D44" s="24">
        <v>0</v>
      </c>
      <c r="E44" s="24">
        <v>2</v>
      </c>
      <c r="F44" s="24">
        <v>5</v>
      </c>
      <c r="G44" s="98"/>
      <c r="H44" s="98"/>
      <c r="I44" s="98"/>
      <c r="J44" s="98"/>
    </row>
    <row r="45" spans="1:10" ht="12.75" customHeight="1">
      <c r="A45" s="30" t="s">
        <v>387</v>
      </c>
      <c r="B45" s="26" t="s">
        <v>388</v>
      </c>
      <c r="C45" s="24"/>
      <c r="D45" s="24">
        <v>0</v>
      </c>
      <c r="E45" s="24">
        <v>2</v>
      </c>
      <c r="F45" s="24">
        <v>6</v>
      </c>
      <c r="G45" s="98"/>
      <c r="H45" s="98"/>
      <c r="I45" s="98"/>
      <c r="J45" s="98"/>
    </row>
    <row r="46" spans="1:10" ht="12.75" customHeight="1">
      <c r="A46" s="30" t="s">
        <v>389</v>
      </c>
      <c r="B46" s="26" t="s">
        <v>390</v>
      </c>
      <c r="C46" s="24"/>
      <c r="D46" s="24">
        <v>0</v>
      </c>
      <c r="E46" s="24">
        <v>2</v>
      </c>
      <c r="F46" s="24">
        <v>7</v>
      </c>
      <c r="G46" s="98"/>
      <c r="H46" s="98"/>
      <c r="I46" s="98"/>
      <c r="J46" s="98"/>
    </row>
    <row r="47" spans="1:10" ht="12.75" customHeight="1">
      <c r="A47" s="30" t="s">
        <v>391</v>
      </c>
      <c r="B47" s="26" t="s">
        <v>392</v>
      </c>
      <c r="C47" s="24"/>
      <c r="D47" s="24">
        <v>0</v>
      </c>
      <c r="E47" s="24">
        <v>2</v>
      </c>
      <c r="F47" s="24">
        <v>8</v>
      </c>
      <c r="G47" s="98"/>
      <c r="H47" s="98"/>
      <c r="I47" s="98"/>
      <c r="J47" s="98"/>
    </row>
    <row r="48" spans="1:10" ht="12.75" customHeight="1">
      <c r="A48" s="30" t="s">
        <v>393</v>
      </c>
      <c r="B48" s="26" t="s">
        <v>394</v>
      </c>
      <c r="C48" s="24"/>
      <c r="D48" s="24">
        <v>0</v>
      </c>
      <c r="E48" s="24">
        <v>2</v>
      </c>
      <c r="F48" s="24">
        <v>9</v>
      </c>
      <c r="G48" s="98"/>
      <c r="H48" s="98"/>
      <c r="I48" s="98"/>
      <c r="J48" s="98"/>
    </row>
    <row r="49" spans="1:10" ht="12.75" customHeight="1">
      <c r="A49" s="30" t="s">
        <v>395</v>
      </c>
      <c r="B49" s="25" t="s">
        <v>79</v>
      </c>
      <c r="C49" s="24"/>
      <c r="D49" s="24">
        <v>0</v>
      </c>
      <c r="E49" s="24">
        <v>3</v>
      </c>
      <c r="F49" s="24">
        <v>0</v>
      </c>
      <c r="G49" s="98"/>
      <c r="H49" s="98"/>
      <c r="I49" s="98"/>
      <c r="J49" s="98"/>
    </row>
    <row r="50" spans="1:10" ht="12.75" customHeight="1">
      <c r="A50" s="30" t="s">
        <v>396</v>
      </c>
      <c r="B50" s="26" t="s">
        <v>397</v>
      </c>
      <c r="C50" s="24"/>
      <c r="D50" s="24">
        <v>0</v>
      </c>
      <c r="E50" s="24">
        <v>3</v>
      </c>
      <c r="F50" s="24">
        <v>1</v>
      </c>
      <c r="G50" s="98"/>
      <c r="H50" s="98"/>
      <c r="I50" s="98"/>
      <c r="J50" s="98"/>
    </row>
    <row r="51" spans="1:10" ht="12.75" customHeight="1">
      <c r="A51" s="24" t="s">
        <v>398</v>
      </c>
      <c r="B51" s="26" t="s">
        <v>399</v>
      </c>
      <c r="C51" s="24"/>
      <c r="D51" s="24">
        <v>0</v>
      </c>
      <c r="E51" s="24">
        <v>3</v>
      </c>
      <c r="F51" s="24">
        <v>2</v>
      </c>
      <c r="G51" s="98"/>
      <c r="H51" s="98"/>
      <c r="I51" s="98"/>
      <c r="J51" s="98"/>
    </row>
    <row r="52" spans="1:10" ht="12.75" customHeight="1">
      <c r="A52" s="24" t="s">
        <v>400</v>
      </c>
      <c r="B52" s="25" t="s">
        <v>80</v>
      </c>
      <c r="C52" s="24"/>
      <c r="D52" s="24">
        <v>0</v>
      </c>
      <c r="E52" s="24">
        <v>3</v>
      </c>
      <c r="F52" s="24">
        <v>3</v>
      </c>
      <c r="G52" s="110">
        <v>10995</v>
      </c>
      <c r="H52" s="110"/>
      <c r="I52" s="98">
        <f>G52-H52</f>
        <v>10995</v>
      </c>
      <c r="J52" s="98">
        <v>21989</v>
      </c>
    </row>
    <row r="53" spans="1:10" ht="12.75" customHeight="1">
      <c r="A53" s="30" t="s">
        <v>401</v>
      </c>
      <c r="B53" s="25" t="s">
        <v>402</v>
      </c>
      <c r="C53" s="24"/>
      <c r="D53" s="24">
        <v>0</v>
      </c>
      <c r="E53" s="24">
        <v>3</v>
      </c>
      <c r="F53" s="24">
        <v>4</v>
      </c>
      <c r="G53" s="98"/>
      <c r="H53" s="98"/>
      <c r="I53" s="98"/>
      <c r="J53" s="98">
        <v>0</v>
      </c>
    </row>
    <row r="54" spans="1:10" ht="12.75" customHeight="1">
      <c r="A54" s="24"/>
      <c r="B54" s="25" t="s">
        <v>81</v>
      </c>
      <c r="C54" s="24"/>
      <c r="D54" s="24">
        <v>0</v>
      </c>
      <c r="E54" s="24">
        <v>3</v>
      </c>
      <c r="F54" s="24">
        <v>5</v>
      </c>
      <c r="G54" s="110">
        <f>G55+G62</f>
        <v>12260563</v>
      </c>
      <c r="H54" s="110">
        <f>H55+H63</f>
        <v>0</v>
      </c>
      <c r="I54" s="98">
        <f>I55+I62</f>
        <v>12260563</v>
      </c>
      <c r="J54" s="98">
        <f>J55+J62</f>
        <v>12701615</v>
      </c>
    </row>
    <row r="55" spans="1:10" ht="12.75" customHeight="1">
      <c r="A55" s="24" t="s">
        <v>403</v>
      </c>
      <c r="B55" s="25" t="s">
        <v>82</v>
      </c>
      <c r="C55" s="24"/>
      <c r="D55" s="24">
        <v>0</v>
      </c>
      <c r="E55" s="24">
        <v>3</v>
      </c>
      <c r="F55" s="24">
        <v>6</v>
      </c>
      <c r="G55" s="110">
        <f>G56+G57+G58+G59+G60+G61</f>
        <v>8391186</v>
      </c>
      <c r="H55" s="110">
        <f>H56+H57+H58+H59+H60+H61</f>
        <v>0</v>
      </c>
      <c r="I55" s="98">
        <f>I56+I57+I58+I59+I60+I61</f>
        <v>8391186</v>
      </c>
      <c r="J55" s="98">
        <f>J56+J57+J58+J59+J60+J61</f>
        <v>9064441</v>
      </c>
    </row>
    <row r="56" spans="1:10" ht="12.75" customHeight="1">
      <c r="A56" s="24">
        <v>10</v>
      </c>
      <c r="B56" s="26" t="s">
        <v>404</v>
      </c>
      <c r="C56" s="24"/>
      <c r="D56" s="24">
        <v>0</v>
      </c>
      <c r="E56" s="24">
        <v>3</v>
      </c>
      <c r="F56" s="24">
        <v>7</v>
      </c>
      <c r="G56" s="109">
        <v>3863312</v>
      </c>
      <c r="H56" s="110">
        <f>[1]B.Stanja!$AH$63</f>
        <v>0</v>
      </c>
      <c r="I56" s="98">
        <f t="shared" ref="I56:I61" si="0">G56-H56</f>
        <v>3863312</v>
      </c>
      <c r="J56" s="98">
        <v>4066472</v>
      </c>
    </row>
    <row r="57" spans="1:10" ht="12.75" customHeight="1">
      <c r="A57" s="24">
        <v>11</v>
      </c>
      <c r="B57" s="26" t="s">
        <v>405</v>
      </c>
      <c r="C57" s="24"/>
      <c r="D57" s="24">
        <v>0</v>
      </c>
      <c r="E57" s="24">
        <v>3</v>
      </c>
      <c r="F57" s="24">
        <v>8</v>
      </c>
      <c r="G57" s="109">
        <v>2434512</v>
      </c>
      <c r="H57" s="110">
        <f>[1]B.Stanja!$AH$64</f>
        <v>0</v>
      </c>
      <c r="I57" s="98">
        <f t="shared" si="0"/>
        <v>2434512</v>
      </c>
      <c r="J57" s="98">
        <v>2855460</v>
      </c>
    </row>
    <row r="58" spans="1:10" ht="12.75" customHeight="1">
      <c r="A58" s="24">
        <v>12</v>
      </c>
      <c r="B58" s="26" t="s">
        <v>406</v>
      </c>
      <c r="C58" s="24"/>
      <c r="D58" s="24">
        <v>0</v>
      </c>
      <c r="E58" s="24">
        <v>3</v>
      </c>
      <c r="F58" s="24">
        <v>9</v>
      </c>
      <c r="G58" s="109">
        <v>2033206</v>
      </c>
      <c r="H58" s="110">
        <f>[1]B.Stanja!$AH$65</f>
        <v>0</v>
      </c>
      <c r="I58" s="98">
        <f t="shared" si="0"/>
        <v>2033206</v>
      </c>
      <c r="J58" s="98">
        <v>2094020</v>
      </c>
    </row>
    <row r="59" spans="1:10">
      <c r="A59" s="24">
        <v>13</v>
      </c>
      <c r="B59" s="26" t="s">
        <v>407</v>
      </c>
      <c r="C59" s="24"/>
      <c r="D59" s="24">
        <v>0</v>
      </c>
      <c r="E59" s="24">
        <v>4</v>
      </c>
      <c r="F59" s="24">
        <v>0</v>
      </c>
      <c r="G59" s="109">
        <v>6776</v>
      </c>
      <c r="H59" s="110">
        <f>[1]B.Stanja!$AH$66</f>
        <v>0</v>
      </c>
      <c r="I59" s="98">
        <f t="shared" si="0"/>
        <v>6776</v>
      </c>
      <c r="J59" s="98">
        <v>6776</v>
      </c>
    </row>
    <row r="60" spans="1:10" ht="12.75" customHeight="1">
      <c r="A60" s="24">
        <v>14</v>
      </c>
      <c r="B60" s="26" t="s">
        <v>408</v>
      </c>
      <c r="C60" s="24"/>
      <c r="D60" s="24">
        <v>0</v>
      </c>
      <c r="E60" s="24">
        <v>4</v>
      </c>
      <c r="F60" s="24">
        <v>1</v>
      </c>
      <c r="G60" s="109">
        <v>0</v>
      </c>
      <c r="H60" s="110">
        <f>[1]B.Stanja!$AH$67</f>
        <v>0</v>
      </c>
      <c r="I60" s="98">
        <f t="shared" si="0"/>
        <v>0</v>
      </c>
      <c r="J60" s="98">
        <v>0</v>
      </c>
    </row>
    <row r="61" spans="1:10">
      <c r="A61" s="24">
        <v>15</v>
      </c>
      <c r="B61" s="26" t="s">
        <v>409</v>
      </c>
      <c r="C61" s="24"/>
      <c r="D61" s="24">
        <v>0</v>
      </c>
      <c r="E61" s="24">
        <v>4</v>
      </c>
      <c r="F61" s="24">
        <v>2</v>
      </c>
      <c r="G61" s="109">
        <v>53380</v>
      </c>
      <c r="H61" s="110">
        <f>[1]B.Stanja!$AH$68</f>
        <v>0</v>
      </c>
      <c r="I61" s="98">
        <f t="shared" si="0"/>
        <v>53380</v>
      </c>
      <c r="J61" s="98">
        <v>41713</v>
      </c>
    </row>
    <row r="62" spans="1:10" ht="27" customHeight="1">
      <c r="A62" s="24"/>
      <c r="B62" s="25" t="s">
        <v>83</v>
      </c>
      <c r="C62" s="24"/>
      <c r="D62" s="24">
        <v>0</v>
      </c>
      <c r="E62" s="24">
        <v>4</v>
      </c>
      <c r="F62" s="24">
        <v>3</v>
      </c>
      <c r="G62" s="110">
        <f>G63+G66+G72+G80+G81</f>
        <v>3869377</v>
      </c>
      <c r="H62" s="110">
        <f>H63+H66+H72+H80+H81</f>
        <v>0</v>
      </c>
      <c r="I62" s="98">
        <f>I63+I66+I72+I80+I81</f>
        <v>3869377</v>
      </c>
      <c r="J62" s="110">
        <f>J63+J66+J72+J80+J81</f>
        <v>3637174</v>
      </c>
    </row>
    <row r="63" spans="1:10" ht="12.75" customHeight="1">
      <c r="A63" s="24">
        <v>20</v>
      </c>
      <c r="B63" s="26" t="s">
        <v>410</v>
      </c>
      <c r="C63" s="24"/>
      <c r="D63" s="24">
        <v>0</v>
      </c>
      <c r="E63" s="24">
        <v>4</v>
      </c>
      <c r="F63" s="24">
        <v>4</v>
      </c>
      <c r="G63" s="109">
        <v>253129</v>
      </c>
      <c r="H63" s="110">
        <f>[1]B.Stanja!$AH$70</f>
        <v>0</v>
      </c>
      <c r="I63" s="98">
        <f>G63-H63</f>
        <v>253129</v>
      </c>
      <c r="J63" s="98">
        <v>210253</v>
      </c>
    </row>
    <row r="64" spans="1:10">
      <c r="A64" s="4" t="s">
        <v>411</v>
      </c>
      <c r="B64" s="26" t="s">
        <v>412</v>
      </c>
      <c r="C64" s="24"/>
      <c r="D64" s="24">
        <v>0</v>
      </c>
      <c r="E64" s="24">
        <v>4</v>
      </c>
      <c r="F64" s="24">
        <v>5</v>
      </c>
      <c r="G64" s="109">
        <v>253129</v>
      </c>
      <c r="H64" s="110">
        <f>[1]B.Stanja!$AH$71</f>
        <v>0</v>
      </c>
      <c r="I64" s="98">
        <f>G64-H64</f>
        <v>253129</v>
      </c>
      <c r="J64" s="98">
        <v>13491</v>
      </c>
    </row>
    <row r="65" spans="1:10" ht="12.75" customHeight="1">
      <c r="A65" s="24">
        <v>207</v>
      </c>
      <c r="B65" s="26" t="s">
        <v>413</v>
      </c>
      <c r="C65" s="24"/>
      <c r="D65" s="24">
        <v>0</v>
      </c>
      <c r="E65" s="24">
        <v>4</v>
      </c>
      <c r="F65" s="24">
        <v>6</v>
      </c>
      <c r="G65" s="109">
        <v>0</v>
      </c>
      <c r="H65" s="110">
        <f>[1]B.Stanja!$AH$72</f>
        <v>0</v>
      </c>
      <c r="I65" s="98">
        <f>G65-H65</f>
        <v>0</v>
      </c>
      <c r="J65" s="98">
        <v>0</v>
      </c>
    </row>
    <row r="66" spans="1:10" ht="12.75" customHeight="1">
      <c r="A66" s="24" t="s">
        <v>414</v>
      </c>
      <c r="B66" s="26" t="s">
        <v>415</v>
      </c>
      <c r="C66" s="24"/>
      <c r="D66" s="24">
        <v>0</v>
      </c>
      <c r="E66" s="24">
        <v>4</v>
      </c>
      <c r="F66" s="24">
        <v>7</v>
      </c>
      <c r="G66" s="110">
        <v>3110772</v>
      </c>
      <c r="H66" s="110">
        <f>H67+H68+H69+H70+H71</f>
        <v>0</v>
      </c>
      <c r="I66" s="98">
        <f>I67+I68+I69+I70+I71</f>
        <v>3110772</v>
      </c>
      <c r="J66" s="98">
        <f>J67+J68+J69+J70+J71</f>
        <v>3136962</v>
      </c>
    </row>
    <row r="67" spans="1:10" ht="12.75" customHeight="1">
      <c r="A67" s="24">
        <v>210</v>
      </c>
      <c r="B67" s="26" t="s">
        <v>416</v>
      </c>
      <c r="C67" s="24"/>
      <c r="D67" s="24">
        <v>0</v>
      </c>
      <c r="E67" s="24">
        <v>4</v>
      </c>
      <c r="F67" s="24">
        <v>8</v>
      </c>
      <c r="G67" s="109">
        <v>0</v>
      </c>
      <c r="H67" s="160">
        <f>[1]B.Stanja!AJ83</f>
        <v>0</v>
      </c>
      <c r="I67" s="98">
        <f>G67-H67</f>
        <v>0</v>
      </c>
      <c r="J67" s="98">
        <v>0</v>
      </c>
    </row>
    <row r="68" spans="1:10" ht="12.75" customHeight="1">
      <c r="A68" s="24">
        <v>211</v>
      </c>
      <c r="B68" s="26" t="s">
        <v>417</v>
      </c>
      <c r="C68" s="24"/>
      <c r="D68" s="24">
        <v>0</v>
      </c>
      <c r="E68" s="24">
        <v>4</v>
      </c>
      <c r="F68" s="24">
        <v>9</v>
      </c>
      <c r="G68" s="109">
        <v>337861</v>
      </c>
      <c r="H68" s="160">
        <f>[1]B.Stanja!AJ84</f>
        <v>0</v>
      </c>
      <c r="I68" s="98">
        <f>G68-H68</f>
        <v>337861</v>
      </c>
      <c r="J68" s="98">
        <v>189744</v>
      </c>
    </row>
    <row r="69" spans="1:10" ht="12.75" customHeight="1">
      <c r="A69" s="24">
        <v>212</v>
      </c>
      <c r="B69" s="26" t="s">
        <v>418</v>
      </c>
      <c r="C69" s="24"/>
      <c r="D69" s="24">
        <v>0</v>
      </c>
      <c r="E69" s="24">
        <v>5</v>
      </c>
      <c r="F69" s="24">
        <v>0</v>
      </c>
      <c r="G69" s="109">
        <v>2755605</v>
      </c>
      <c r="H69" s="160">
        <f>[1]B.Stanja!AJ85</f>
        <v>0</v>
      </c>
      <c r="I69" s="98">
        <f>G69-H69</f>
        <v>2755605</v>
      </c>
      <c r="J69" s="98">
        <v>2925244</v>
      </c>
    </row>
    <row r="70" spans="1:10" ht="12.75" customHeight="1">
      <c r="A70" s="24">
        <v>22</v>
      </c>
      <c r="B70" s="26" t="s">
        <v>419</v>
      </c>
      <c r="C70" s="24"/>
      <c r="D70" s="24">
        <v>0</v>
      </c>
      <c r="E70" s="24">
        <v>5</v>
      </c>
      <c r="F70" s="24">
        <v>1</v>
      </c>
      <c r="G70" s="109">
        <v>0</v>
      </c>
      <c r="H70" s="160">
        <f>[1]B.Stanja!AJ86</f>
        <v>0</v>
      </c>
      <c r="I70" s="98">
        <f>G70-H70</f>
        <v>0</v>
      </c>
      <c r="J70" s="98">
        <v>0</v>
      </c>
    </row>
    <row r="71" spans="1:10" ht="12.75" customHeight="1">
      <c r="A71" s="24">
        <v>23</v>
      </c>
      <c r="B71" s="26" t="s">
        <v>420</v>
      </c>
      <c r="C71" s="24"/>
      <c r="D71" s="24">
        <v>0</v>
      </c>
      <c r="E71" s="24">
        <v>5</v>
      </c>
      <c r="F71" s="24">
        <v>2</v>
      </c>
      <c r="G71" s="109">
        <v>17306</v>
      </c>
      <c r="H71" s="160">
        <f>[1]B.Stanja!AJ87</f>
        <v>0</v>
      </c>
      <c r="I71" s="98">
        <f>G71-H71</f>
        <v>17306</v>
      </c>
      <c r="J71" s="98">
        <v>21974</v>
      </c>
    </row>
    <row r="72" spans="1:10" ht="12.75" customHeight="1">
      <c r="A72" s="24">
        <v>24</v>
      </c>
      <c r="B72" s="26" t="s">
        <v>421</v>
      </c>
      <c r="C72" s="24"/>
      <c r="D72" s="24">
        <v>0</v>
      </c>
      <c r="E72" s="24">
        <v>5</v>
      </c>
      <c r="F72" s="24">
        <v>3</v>
      </c>
      <c r="G72" s="98">
        <v>0</v>
      </c>
      <c r="H72" s="98"/>
      <c r="I72" s="98"/>
      <c r="J72" s="98">
        <v>0</v>
      </c>
    </row>
    <row r="73" spans="1:10" ht="12.75" customHeight="1">
      <c r="A73" s="24">
        <v>240</v>
      </c>
      <c r="B73" s="26" t="s">
        <v>422</v>
      </c>
      <c r="C73" s="24"/>
      <c r="D73" s="24">
        <v>0</v>
      </c>
      <c r="E73" s="24">
        <v>5</v>
      </c>
      <c r="F73" s="24">
        <v>4</v>
      </c>
      <c r="G73" s="98">
        <v>0</v>
      </c>
      <c r="H73" s="98"/>
      <c r="I73" s="98"/>
      <c r="J73" s="98">
        <v>0</v>
      </c>
    </row>
    <row r="74" spans="1:10" ht="12.75" customHeight="1">
      <c r="A74" s="24">
        <v>241</v>
      </c>
      <c r="B74" s="26" t="s">
        <v>423</v>
      </c>
      <c r="C74" s="24"/>
      <c r="D74" s="24">
        <v>0</v>
      </c>
      <c r="E74" s="24">
        <v>5</v>
      </c>
      <c r="F74" s="24">
        <v>5</v>
      </c>
      <c r="G74" s="98">
        <v>0</v>
      </c>
      <c r="H74" s="98"/>
      <c r="I74" s="98"/>
      <c r="J74" s="98">
        <v>0</v>
      </c>
    </row>
    <row r="75" spans="1:10" ht="12.75" customHeight="1">
      <c r="A75" s="24">
        <v>242</v>
      </c>
      <c r="B75" s="26" t="s">
        <v>424</v>
      </c>
      <c r="C75" s="24"/>
      <c r="D75" s="24">
        <v>0</v>
      </c>
      <c r="E75" s="24">
        <v>5</v>
      </c>
      <c r="F75" s="24">
        <v>6</v>
      </c>
      <c r="G75" s="98">
        <v>0</v>
      </c>
      <c r="H75" s="98"/>
      <c r="I75" s="98"/>
      <c r="J75" s="98">
        <v>0</v>
      </c>
    </row>
    <row r="76" spans="1:10" ht="12.75" customHeight="1">
      <c r="A76" s="24" t="s">
        <v>425</v>
      </c>
      <c r="B76" s="26" t="s">
        <v>426</v>
      </c>
      <c r="C76" s="24"/>
      <c r="D76" s="24">
        <v>0</v>
      </c>
      <c r="E76" s="24">
        <v>5</v>
      </c>
      <c r="F76" s="24">
        <v>7</v>
      </c>
      <c r="G76" s="98">
        <v>0</v>
      </c>
      <c r="H76" s="98"/>
      <c r="I76" s="98"/>
      <c r="J76" s="98">
        <v>0</v>
      </c>
    </row>
    <row r="77" spans="1:10" ht="12.75" customHeight="1">
      <c r="A77" s="24">
        <v>245</v>
      </c>
      <c r="B77" s="26" t="s">
        <v>427</v>
      </c>
      <c r="C77" s="24"/>
      <c r="D77" s="24">
        <v>0</v>
      </c>
      <c r="E77" s="24">
        <v>5</v>
      </c>
      <c r="F77" s="24">
        <v>8</v>
      </c>
      <c r="G77" s="98">
        <v>0</v>
      </c>
      <c r="H77" s="98"/>
      <c r="I77" s="98"/>
      <c r="J77" s="98">
        <v>0</v>
      </c>
    </row>
    <row r="78" spans="1:10" ht="12.75" customHeight="1">
      <c r="A78" s="24">
        <v>246</v>
      </c>
      <c r="B78" s="26" t="s">
        <v>428</v>
      </c>
      <c r="C78" s="24"/>
      <c r="D78" s="24">
        <v>0</v>
      </c>
      <c r="E78" s="24">
        <v>5</v>
      </c>
      <c r="F78" s="24">
        <v>9</v>
      </c>
      <c r="G78" s="98">
        <v>0</v>
      </c>
      <c r="H78" s="98"/>
      <c r="I78" s="98"/>
      <c r="J78" s="98">
        <v>0</v>
      </c>
    </row>
    <row r="79" spans="1:10" ht="12.75" customHeight="1">
      <c r="A79" s="24">
        <v>248</v>
      </c>
      <c r="B79" s="26" t="s">
        <v>429</v>
      </c>
      <c r="C79" s="24"/>
      <c r="D79" s="24">
        <v>0</v>
      </c>
      <c r="E79" s="24">
        <v>6</v>
      </c>
      <c r="F79" s="24">
        <v>0</v>
      </c>
      <c r="G79" s="98">
        <v>0</v>
      </c>
      <c r="H79" s="98"/>
      <c r="I79" s="98"/>
      <c r="J79" s="98">
        <v>0</v>
      </c>
    </row>
    <row r="80" spans="1:10" ht="12.75" customHeight="1">
      <c r="A80" s="24">
        <v>27</v>
      </c>
      <c r="B80" s="26" t="s">
        <v>430</v>
      </c>
      <c r="C80" s="24"/>
      <c r="D80" s="24">
        <v>0</v>
      </c>
      <c r="E80" s="24">
        <v>6</v>
      </c>
      <c r="F80" s="24">
        <v>1</v>
      </c>
      <c r="G80" s="109">
        <v>348388</v>
      </c>
      <c r="H80" s="98"/>
      <c r="I80" s="98">
        <f t="shared" ref="I80:I85" si="1">G80-H80</f>
        <v>348388</v>
      </c>
      <c r="J80" s="98">
        <v>211939</v>
      </c>
    </row>
    <row r="81" spans="1:10" ht="12.75" customHeight="1">
      <c r="A81" s="24" t="s">
        <v>431</v>
      </c>
      <c r="B81" s="26" t="s">
        <v>432</v>
      </c>
      <c r="C81" s="24"/>
      <c r="D81" s="24">
        <v>0</v>
      </c>
      <c r="E81" s="24">
        <v>6</v>
      </c>
      <c r="F81" s="24">
        <v>2</v>
      </c>
      <c r="G81" s="98">
        <v>157088</v>
      </c>
      <c r="H81" s="98"/>
      <c r="I81" s="98">
        <f t="shared" si="1"/>
        <v>157088</v>
      </c>
      <c r="J81" s="98">
        <v>78020</v>
      </c>
    </row>
    <row r="82" spans="1:10" ht="12.75" customHeight="1">
      <c r="A82" s="24">
        <v>288</v>
      </c>
      <c r="B82" s="25" t="s">
        <v>433</v>
      </c>
      <c r="C82" s="24"/>
      <c r="D82" s="24">
        <v>0</v>
      </c>
      <c r="E82" s="24">
        <v>6</v>
      </c>
      <c r="F82" s="24">
        <v>3</v>
      </c>
      <c r="G82" s="98">
        <v>2662</v>
      </c>
      <c r="H82" s="98"/>
      <c r="I82" s="98">
        <f t="shared" si="1"/>
        <v>2662</v>
      </c>
      <c r="J82" s="98">
        <v>2662</v>
      </c>
    </row>
    <row r="83" spans="1:10" ht="12.75" customHeight="1">
      <c r="A83" s="24">
        <v>290</v>
      </c>
      <c r="B83" s="25" t="s">
        <v>434</v>
      </c>
      <c r="C83" s="24"/>
      <c r="D83" s="24">
        <v>0</v>
      </c>
      <c r="E83" s="24">
        <v>6</v>
      </c>
      <c r="F83" s="24">
        <v>4</v>
      </c>
      <c r="G83" s="98"/>
      <c r="H83" s="98"/>
      <c r="I83" s="98">
        <f t="shared" si="1"/>
        <v>0</v>
      </c>
      <c r="J83" s="98">
        <v>0</v>
      </c>
    </row>
    <row r="84" spans="1:10" ht="12.75" customHeight="1">
      <c r="A84" s="24"/>
      <c r="B84" s="25" t="s">
        <v>84</v>
      </c>
      <c r="C84" s="24"/>
      <c r="D84" s="24">
        <v>0</v>
      </c>
      <c r="E84" s="24">
        <v>6</v>
      </c>
      <c r="F84" s="24">
        <v>5</v>
      </c>
      <c r="G84" s="98">
        <f>G20+G53+G54+G82+G83</f>
        <v>99636863</v>
      </c>
      <c r="H84" s="98">
        <f>H20+H53+H54+H82+H83</f>
        <v>69996232</v>
      </c>
      <c r="I84" s="98">
        <f t="shared" si="1"/>
        <v>29640631</v>
      </c>
      <c r="J84" s="98">
        <f>J20+J53+J54+J82+J83</f>
        <v>30091314</v>
      </c>
    </row>
    <row r="85" spans="1:10" ht="12.75" customHeight="1">
      <c r="A85" s="24">
        <v>88</v>
      </c>
      <c r="B85" s="26" t="s">
        <v>435</v>
      </c>
      <c r="C85" s="24"/>
      <c r="D85" s="24">
        <v>0</v>
      </c>
      <c r="E85" s="24">
        <v>6</v>
      </c>
      <c r="F85" s="24">
        <v>6</v>
      </c>
      <c r="G85" s="109">
        <v>665252</v>
      </c>
      <c r="H85" s="98"/>
      <c r="I85" s="98">
        <f t="shared" si="1"/>
        <v>665252</v>
      </c>
      <c r="J85" s="109">
        <v>665252</v>
      </c>
    </row>
    <row r="86" spans="1:10" ht="12.75" customHeight="1">
      <c r="A86" s="24"/>
      <c r="B86" s="26" t="s">
        <v>436</v>
      </c>
      <c r="C86" s="24"/>
      <c r="D86" s="24">
        <v>0</v>
      </c>
      <c r="E86" s="24">
        <v>6</v>
      </c>
      <c r="F86" s="24">
        <v>7</v>
      </c>
      <c r="G86" s="110">
        <f>SUM(G84:G85)</f>
        <v>100302115</v>
      </c>
      <c r="H86" s="110">
        <f>SUM(H84:H85)</f>
        <v>69996232</v>
      </c>
      <c r="I86" s="110">
        <f>SUM(I84:I85)</f>
        <v>30305883</v>
      </c>
      <c r="J86" s="110">
        <f>SUM(J84:J85)</f>
        <v>30756566</v>
      </c>
    </row>
    <row r="87" spans="1:10" ht="12.75" customHeight="1">
      <c r="A87" s="24"/>
      <c r="B87" s="26"/>
      <c r="C87" s="24"/>
      <c r="D87" s="24"/>
      <c r="E87" s="24"/>
      <c r="F87" s="24"/>
      <c r="G87" s="149"/>
      <c r="H87" s="149"/>
      <c r="I87" s="149"/>
      <c r="J87" s="149"/>
    </row>
    <row r="88" spans="1:10" ht="13.5" customHeight="1">
      <c r="A88" s="24"/>
      <c r="B88" s="31" t="s">
        <v>158</v>
      </c>
      <c r="C88" s="24"/>
      <c r="D88" s="176"/>
      <c r="E88" s="176"/>
      <c r="F88" s="176"/>
      <c r="G88" s="220" t="s">
        <v>503</v>
      </c>
      <c r="H88" s="220"/>
      <c r="I88" s="220"/>
      <c r="J88" s="90" t="s">
        <v>504</v>
      </c>
    </row>
    <row r="89" spans="1:10" ht="13.5">
      <c r="A89" s="32">
        <v>1</v>
      </c>
      <c r="B89" s="32">
        <v>2</v>
      </c>
      <c r="C89" s="32">
        <v>3</v>
      </c>
      <c r="D89" s="221">
        <v>4</v>
      </c>
      <c r="E89" s="222"/>
      <c r="F89" s="223"/>
      <c r="G89" s="220">
        <v>5</v>
      </c>
      <c r="H89" s="220"/>
      <c r="I89" s="220"/>
      <c r="J89" s="90">
        <v>6</v>
      </c>
    </row>
    <row r="90" spans="1:10" ht="26.25">
      <c r="A90" s="24"/>
      <c r="B90" s="31" t="s">
        <v>85</v>
      </c>
      <c r="C90" s="24"/>
      <c r="D90" s="24">
        <v>1</v>
      </c>
      <c r="E90" s="24">
        <v>0</v>
      </c>
      <c r="F90" s="24">
        <v>1</v>
      </c>
      <c r="G90" s="98">
        <f>SUM(G91-G98+G99+G100+G103+G104-G105+G106-G111-G116)</f>
        <v>18193727</v>
      </c>
      <c r="H90" s="100"/>
      <c r="I90" s="100"/>
      <c r="J90" s="98">
        <f>SUM(J91-J98+J99+J100+J103+J104-J105+J106-J111-J116)</f>
        <v>18152732</v>
      </c>
    </row>
    <row r="91" spans="1:10" ht="13.5">
      <c r="A91" s="24">
        <v>30</v>
      </c>
      <c r="B91" s="31" t="s">
        <v>86</v>
      </c>
      <c r="C91" s="24"/>
      <c r="D91" s="24">
        <v>1</v>
      </c>
      <c r="E91" s="24">
        <v>0</v>
      </c>
      <c r="F91" s="24">
        <v>2</v>
      </c>
      <c r="G91" s="98">
        <f>G92+G93+G94+G95</f>
        <v>18768600</v>
      </c>
      <c r="H91" s="100"/>
      <c r="I91" s="100"/>
      <c r="J91" s="98">
        <f>J92+J93+J94+J95</f>
        <v>18768600</v>
      </c>
    </row>
    <row r="92" spans="1:10">
      <c r="A92" s="24">
        <v>300</v>
      </c>
      <c r="B92" s="4" t="s">
        <v>437</v>
      </c>
      <c r="C92" s="24"/>
      <c r="D92" s="24">
        <v>1</v>
      </c>
      <c r="E92" s="24">
        <v>0</v>
      </c>
      <c r="F92" s="24">
        <v>3</v>
      </c>
      <c r="G92" s="98">
        <v>18768600</v>
      </c>
      <c r="H92" s="100"/>
      <c r="I92" s="100"/>
      <c r="J92" s="98">
        <v>18768600</v>
      </c>
    </row>
    <row r="93" spans="1:10" ht="25.5">
      <c r="A93" s="24">
        <v>302</v>
      </c>
      <c r="B93" s="4" t="s">
        <v>438</v>
      </c>
      <c r="C93" s="24"/>
      <c r="D93" s="24">
        <v>1</v>
      </c>
      <c r="E93" s="24">
        <v>0</v>
      </c>
      <c r="F93" s="24">
        <v>4</v>
      </c>
      <c r="G93" s="98"/>
      <c r="H93" s="100"/>
      <c r="I93" s="100"/>
      <c r="J93" s="98"/>
    </row>
    <row r="94" spans="1:10">
      <c r="A94" s="24">
        <v>303</v>
      </c>
      <c r="B94" s="4" t="s">
        <v>439</v>
      </c>
      <c r="C94" s="24"/>
      <c r="D94" s="24">
        <v>1</v>
      </c>
      <c r="E94" s="24">
        <v>0</v>
      </c>
      <c r="F94" s="24">
        <v>5</v>
      </c>
      <c r="G94" s="98"/>
      <c r="H94" s="100"/>
      <c r="I94" s="100"/>
      <c r="J94" s="98"/>
    </row>
    <row r="95" spans="1:10">
      <c r="A95" s="24">
        <v>304</v>
      </c>
      <c r="B95" s="4" t="s">
        <v>440</v>
      </c>
      <c r="C95" s="24"/>
      <c r="D95" s="24">
        <v>1</v>
      </c>
      <c r="E95" s="24">
        <v>0</v>
      </c>
      <c r="F95" s="24">
        <v>6</v>
      </c>
      <c r="G95" s="98"/>
      <c r="H95" s="100"/>
      <c r="I95" s="100"/>
      <c r="J95" s="98"/>
    </row>
    <row r="96" spans="1:10">
      <c r="A96" s="24">
        <v>305</v>
      </c>
      <c r="B96" s="4" t="s">
        <v>441</v>
      </c>
      <c r="C96" s="24"/>
      <c r="D96" s="24">
        <v>1</v>
      </c>
      <c r="E96" s="24">
        <v>0</v>
      </c>
      <c r="F96" s="24">
        <v>7</v>
      </c>
      <c r="G96" s="98"/>
      <c r="H96" s="100"/>
      <c r="I96" s="100"/>
      <c r="J96" s="98"/>
    </row>
    <row r="97" spans="1:10">
      <c r="A97" s="24">
        <v>309</v>
      </c>
      <c r="B97" s="4" t="s">
        <v>442</v>
      </c>
      <c r="C97" s="24"/>
      <c r="D97" s="24">
        <v>1</v>
      </c>
      <c r="E97" s="24">
        <v>0</v>
      </c>
      <c r="F97" s="24">
        <v>8</v>
      </c>
      <c r="G97" s="98"/>
      <c r="H97" s="100"/>
      <c r="I97" s="100"/>
      <c r="J97" s="98"/>
    </row>
    <row r="98" spans="1:10" ht="13.5">
      <c r="A98" s="24">
        <v>31</v>
      </c>
      <c r="B98" s="31" t="s">
        <v>443</v>
      </c>
      <c r="C98" s="24"/>
      <c r="D98" s="24">
        <v>1</v>
      </c>
      <c r="E98" s="24">
        <v>0</v>
      </c>
      <c r="F98" s="24">
        <v>9</v>
      </c>
      <c r="G98" s="98"/>
      <c r="H98" s="100"/>
      <c r="I98" s="100"/>
      <c r="J98" s="98"/>
    </row>
    <row r="99" spans="1:10" ht="13.5">
      <c r="A99" s="24">
        <v>320</v>
      </c>
      <c r="B99" s="31" t="s">
        <v>444</v>
      </c>
      <c r="C99" s="24"/>
      <c r="D99" s="24">
        <v>1</v>
      </c>
      <c r="E99" s="24">
        <v>1</v>
      </c>
      <c r="F99" s="24">
        <v>0</v>
      </c>
      <c r="G99" s="98"/>
      <c r="H99" s="100"/>
      <c r="I99" s="100"/>
      <c r="J99" s="98"/>
    </row>
    <row r="100" spans="1:10" ht="13.5">
      <c r="A100" s="24"/>
      <c r="B100" s="31" t="s">
        <v>87</v>
      </c>
      <c r="C100" s="24"/>
      <c r="D100" s="24">
        <v>1</v>
      </c>
      <c r="E100" s="24">
        <v>1</v>
      </c>
      <c r="F100" s="24">
        <v>1</v>
      </c>
      <c r="G100" s="98">
        <f>SUM(G101+G102)</f>
        <v>0</v>
      </c>
      <c r="H100" s="100"/>
      <c r="I100" s="100"/>
      <c r="J100" s="98">
        <f>SUM(J101+J102)</f>
        <v>0</v>
      </c>
    </row>
    <row r="101" spans="1:10">
      <c r="A101" s="24">
        <v>321</v>
      </c>
      <c r="B101" s="4" t="s">
        <v>445</v>
      </c>
      <c r="C101" s="24"/>
      <c r="D101" s="24">
        <v>1</v>
      </c>
      <c r="E101" s="24">
        <v>1</v>
      </c>
      <c r="F101" s="24">
        <v>2</v>
      </c>
      <c r="G101" s="98">
        <v>0</v>
      </c>
      <c r="H101" s="100"/>
      <c r="I101" s="100"/>
      <c r="J101" s="98">
        <v>0</v>
      </c>
    </row>
    <row r="102" spans="1:10">
      <c r="A102" s="24">
        <v>322</v>
      </c>
      <c r="B102" s="4" t="s">
        <v>446</v>
      </c>
      <c r="C102" s="24"/>
      <c r="D102" s="24">
        <v>1</v>
      </c>
      <c r="E102" s="24">
        <v>1</v>
      </c>
      <c r="F102" s="24">
        <v>3</v>
      </c>
      <c r="G102" s="98"/>
      <c r="H102" s="100"/>
      <c r="I102" s="100"/>
      <c r="J102" s="98"/>
    </row>
    <row r="103" spans="1:10" ht="13.5">
      <c r="A103" s="24" t="s">
        <v>447</v>
      </c>
      <c r="B103" s="31" t="s">
        <v>448</v>
      </c>
      <c r="C103" s="24"/>
      <c r="D103" s="24">
        <v>1</v>
      </c>
      <c r="E103" s="24">
        <v>1</v>
      </c>
      <c r="F103" s="24">
        <v>4</v>
      </c>
      <c r="G103" s="98"/>
      <c r="H103" s="100"/>
      <c r="I103" s="100"/>
      <c r="J103" s="98"/>
    </row>
    <row r="104" spans="1:10" ht="13.5">
      <c r="A104" s="24" t="s">
        <v>447</v>
      </c>
      <c r="B104" s="31" t="s">
        <v>449</v>
      </c>
      <c r="C104" s="24"/>
      <c r="D104" s="24">
        <v>1</v>
      </c>
      <c r="E104" s="24">
        <v>1</v>
      </c>
      <c r="F104" s="24">
        <v>5</v>
      </c>
      <c r="G104" s="98"/>
      <c r="H104" s="100"/>
      <c r="I104" s="100"/>
      <c r="J104" s="98"/>
    </row>
    <row r="105" spans="1:10" ht="13.5">
      <c r="A105" s="24" t="s">
        <v>447</v>
      </c>
      <c r="B105" s="31" t="s">
        <v>450</v>
      </c>
      <c r="C105" s="24"/>
      <c r="D105" s="24">
        <v>1</v>
      </c>
      <c r="E105" s="24">
        <v>1</v>
      </c>
      <c r="F105" s="24">
        <v>6</v>
      </c>
      <c r="G105" s="98"/>
      <c r="H105" s="100"/>
      <c r="I105" s="100"/>
      <c r="J105" s="98"/>
    </row>
    <row r="106" spans="1:10" ht="13.5">
      <c r="A106" s="24">
        <v>34</v>
      </c>
      <c r="B106" s="31" t="s">
        <v>88</v>
      </c>
      <c r="C106" s="24"/>
      <c r="D106" s="24">
        <v>1</v>
      </c>
      <c r="E106" s="24">
        <v>1</v>
      </c>
      <c r="F106" s="24">
        <v>7</v>
      </c>
      <c r="G106" s="98">
        <f>G107+G108+G109+G110</f>
        <v>40995</v>
      </c>
      <c r="H106" s="100"/>
      <c r="I106" s="100"/>
      <c r="J106" s="98">
        <f>J107+J108+J109+J110</f>
        <v>207562</v>
      </c>
    </row>
    <row r="107" spans="1:10">
      <c r="A107" s="24">
        <v>340</v>
      </c>
      <c r="B107" s="4" t="s">
        <v>451</v>
      </c>
      <c r="C107" s="24"/>
      <c r="D107" s="24">
        <v>1</v>
      </c>
      <c r="E107" s="24">
        <v>1</v>
      </c>
      <c r="F107" s="24">
        <v>8</v>
      </c>
      <c r="G107" s="98">
        <v>0</v>
      </c>
      <c r="H107" s="100"/>
      <c r="I107" s="100"/>
      <c r="J107" s="98">
        <v>0</v>
      </c>
    </row>
    <row r="108" spans="1:10">
      <c r="A108" s="24">
        <v>341</v>
      </c>
      <c r="B108" s="4" t="s">
        <v>452</v>
      </c>
      <c r="C108" s="24"/>
      <c r="D108" s="24">
        <v>1</v>
      </c>
      <c r="E108" s="24">
        <v>1</v>
      </c>
      <c r="F108" s="24">
        <v>9</v>
      </c>
      <c r="G108" s="98">
        <v>40995</v>
      </c>
      <c r="H108" s="100"/>
      <c r="I108" s="100"/>
      <c r="J108" s="98">
        <v>207562</v>
      </c>
    </row>
    <row r="109" spans="1:10">
      <c r="A109" s="24">
        <v>342</v>
      </c>
      <c r="B109" s="4" t="s">
        <v>453</v>
      </c>
      <c r="C109" s="24"/>
      <c r="D109" s="24">
        <v>1</v>
      </c>
      <c r="E109" s="24">
        <v>2</v>
      </c>
      <c r="F109" s="24">
        <v>0</v>
      </c>
      <c r="G109" s="98"/>
      <c r="H109" s="100"/>
      <c r="I109" s="100"/>
      <c r="J109" s="98"/>
    </row>
    <row r="110" spans="1:10">
      <c r="A110" s="24">
        <v>343</v>
      </c>
      <c r="B110" s="4" t="s">
        <v>454</v>
      </c>
      <c r="C110" s="24"/>
      <c r="D110" s="24">
        <v>1</v>
      </c>
      <c r="E110" s="24">
        <v>2</v>
      </c>
      <c r="F110" s="24">
        <v>1</v>
      </c>
      <c r="G110" s="98"/>
      <c r="H110" s="100"/>
      <c r="I110" s="100"/>
      <c r="J110" s="98"/>
    </row>
    <row r="111" spans="1:10" ht="13.5">
      <c r="A111" s="24">
        <v>35</v>
      </c>
      <c r="B111" s="31" t="s">
        <v>89</v>
      </c>
      <c r="C111" s="24"/>
      <c r="D111" s="24">
        <v>1</v>
      </c>
      <c r="E111" s="24">
        <v>2</v>
      </c>
      <c r="F111" s="24">
        <v>2</v>
      </c>
      <c r="G111" s="98">
        <f>G112+G113</f>
        <v>615868</v>
      </c>
      <c r="H111" s="100"/>
      <c r="I111" s="100"/>
      <c r="J111" s="98">
        <f>J112+J113</f>
        <v>823430</v>
      </c>
    </row>
    <row r="112" spans="1:10">
      <c r="A112" s="24">
        <v>350</v>
      </c>
      <c r="B112" s="4" t="s">
        <v>455</v>
      </c>
      <c r="C112" s="24"/>
      <c r="D112" s="24">
        <v>1</v>
      </c>
      <c r="E112" s="24">
        <v>2</v>
      </c>
      <c r="F112" s="24">
        <v>3</v>
      </c>
      <c r="G112" s="98">
        <v>615868</v>
      </c>
      <c r="H112" s="100"/>
      <c r="I112" s="100"/>
      <c r="J112" s="98">
        <v>823430</v>
      </c>
    </row>
    <row r="113" spans="1:10">
      <c r="A113" s="24">
        <v>351</v>
      </c>
      <c r="B113" s="4" t="s">
        <v>456</v>
      </c>
      <c r="C113" s="24"/>
      <c r="D113" s="24">
        <v>1</v>
      </c>
      <c r="E113" s="24">
        <v>2</v>
      </c>
      <c r="F113" s="24">
        <v>4</v>
      </c>
      <c r="G113" s="98">
        <v>0</v>
      </c>
      <c r="H113" s="100"/>
      <c r="I113" s="100"/>
      <c r="J113" s="98">
        <v>0</v>
      </c>
    </row>
    <row r="114" spans="1:10">
      <c r="A114" s="24">
        <v>352</v>
      </c>
      <c r="B114" s="4" t="s">
        <v>457</v>
      </c>
      <c r="C114" s="24"/>
      <c r="D114" s="24">
        <v>1</v>
      </c>
      <c r="E114" s="24">
        <v>2</v>
      </c>
      <c r="F114" s="24">
        <v>5</v>
      </c>
      <c r="G114" s="98"/>
      <c r="H114" s="100"/>
      <c r="I114" s="100"/>
      <c r="J114" s="98"/>
    </row>
    <row r="115" spans="1:10">
      <c r="A115" s="24">
        <v>353</v>
      </c>
      <c r="B115" s="4" t="s">
        <v>458</v>
      </c>
      <c r="C115" s="24"/>
      <c r="D115" s="24">
        <v>1</v>
      </c>
      <c r="E115" s="24">
        <v>2</v>
      </c>
      <c r="F115" s="24">
        <v>6</v>
      </c>
      <c r="G115" s="98"/>
      <c r="H115" s="100"/>
      <c r="I115" s="100"/>
      <c r="J115" s="98"/>
    </row>
    <row r="116" spans="1:10" ht="13.5">
      <c r="A116" s="24">
        <v>360</v>
      </c>
      <c r="B116" s="31" t="s">
        <v>459</v>
      </c>
      <c r="C116" s="24"/>
      <c r="D116" s="24">
        <v>1</v>
      </c>
      <c r="E116" s="24">
        <v>2</v>
      </c>
      <c r="F116" s="24">
        <v>7</v>
      </c>
      <c r="G116" s="98"/>
      <c r="H116" s="100"/>
      <c r="I116" s="100"/>
      <c r="J116" s="98"/>
    </row>
    <row r="117" spans="1:10" ht="13.5">
      <c r="A117" s="24" t="s">
        <v>460</v>
      </c>
      <c r="B117" s="31" t="s">
        <v>90</v>
      </c>
      <c r="C117" s="24"/>
      <c r="D117" s="24">
        <v>1</v>
      </c>
      <c r="E117" s="24">
        <v>2</v>
      </c>
      <c r="F117" s="24">
        <v>8</v>
      </c>
      <c r="G117" s="98">
        <f>SUM(G118+G119)</f>
        <v>0</v>
      </c>
      <c r="H117" s="100"/>
      <c r="I117" s="100"/>
      <c r="J117" s="98">
        <f>SUM(J118+J119)</f>
        <v>13218</v>
      </c>
    </row>
    <row r="118" spans="1:10">
      <c r="A118" s="24" t="s">
        <v>460</v>
      </c>
      <c r="B118" s="4" t="s">
        <v>461</v>
      </c>
      <c r="C118" s="24"/>
      <c r="D118" s="24">
        <v>1</v>
      </c>
      <c r="E118" s="24">
        <v>2</v>
      </c>
      <c r="F118" s="24">
        <v>9</v>
      </c>
      <c r="G118" s="98">
        <v>0</v>
      </c>
      <c r="H118" s="100"/>
      <c r="I118" s="100"/>
      <c r="J118" s="98">
        <v>13218</v>
      </c>
    </row>
    <row r="119" spans="1:10">
      <c r="A119" s="24" t="s">
        <v>460</v>
      </c>
      <c r="B119" s="4" t="s">
        <v>462</v>
      </c>
      <c r="C119" s="24"/>
      <c r="D119" s="24">
        <v>1</v>
      </c>
      <c r="E119" s="24">
        <v>3</v>
      </c>
      <c r="F119" s="24">
        <v>0</v>
      </c>
      <c r="G119" s="98">
        <v>0</v>
      </c>
      <c r="H119" s="100"/>
      <c r="I119" s="100"/>
      <c r="J119" s="98">
        <v>0</v>
      </c>
    </row>
    <row r="120" spans="1:10" ht="13.5">
      <c r="A120" s="24"/>
      <c r="B120" s="31" t="s">
        <v>91</v>
      </c>
      <c r="C120" s="24"/>
      <c r="D120" s="24">
        <v>1</v>
      </c>
      <c r="E120" s="24">
        <v>3</v>
      </c>
      <c r="F120" s="24">
        <v>1</v>
      </c>
      <c r="G120" s="98">
        <f>SUM(G121:G127)</f>
        <v>3978465</v>
      </c>
      <c r="H120" s="100"/>
      <c r="I120" s="100"/>
      <c r="J120" s="98">
        <f>SUM(J121:J127)</f>
        <v>3317942</v>
      </c>
    </row>
    <row r="121" spans="1:10">
      <c r="A121" s="24">
        <v>410</v>
      </c>
      <c r="B121" s="4" t="s">
        <v>463</v>
      </c>
      <c r="C121" s="24"/>
      <c r="D121" s="24">
        <v>1</v>
      </c>
      <c r="E121" s="24">
        <v>3</v>
      </c>
      <c r="F121" s="24">
        <v>2</v>
      </c>
      <c r="G121" s="98">
        <v>0</v>
      </c>
      <c r="H121" s="100"/>
      <c r="I121" s="100"/>
      <c r="J121" s="98">
        <v>0</v>
      </c>
    </row>
    <row r="122" spans="1:10">
      <c r="A122" s="24">
        <v>411</v>
      </c>
      <c r="B122" s="4" t="s">
        <v>464</v>
      </c>
      <c r="C122" s="24"/>
      <c r="D122" s="24">
        <v>1</v>
      </c>
      <c r="E122" s="24">
        <v>3</v>
      </c>
      <c r="F122" s="24">
        <v>3</v>
      </c>
      <c r="G122" s="98">
        <v>0</v>
      </c>
      <c r="H122" s="100"/>
      <c r="I122" s="100"/>
      <c r="J122" s="98">
        <v>0</v>
      </c>
    </row>
    <row r="123" spans="1:10">
      <c r="A123" s="24">
        <v>412</v>
      </c>
      <c r="B123" s="4" t="s">
        <v>465</v>
      </c>
      <c r="C123" s="24"/>
      <c r="D123" s="24">
        <v>1</v>
      </c>
      <c r="E123" s="24">
        <v>3</v>
      </c>
      <c r="F123" s="24">
        <v>4</v>
      </c>
      <c r="G123" s="98">
        <v>0</v>
      </c>
      <c r="H123" s="100"/>
      <c r="I123" s="100"/>
      <c r="J123" s="98">
        <v>0</v>
      </c>
    </row>
    <row r="124" spans="1:10">
      <c r="A124" s="24" t="s">
        <v>466</v>
      </c>
      <c r="B124" s="4" t="s">
        <v>467</v>
      </c>
      <c r="C124" s="24"/>
      <c r="D124" s="24">
        <v>1</v>
      </c>
      <c r="E124" s="24">
        <v>3</v>
      </c>
      <c r="F124" s="24">
        <v>5</v>
      </c>
      <c r="G124" s="161">
        <v>3978465</v>
      </c>
      <c r="H124" s="100"/>
      <c r="I124" s="100"/>
      <c r="J124" s="98">
        <v>3317942</v>
      </c>
    </row>
    <row r="125" spans="1:10">
      <c r="A125" s="24" t="s">
        <v>468</v>
      </c>
      <c r="B125" s="4" t="s">
        <v>469</v>
      </c>
      <c r="C125" s="24"/>
      <c r="D125" s="24">
        <v>1</v>
      </c>
      <c r="E125" s="24">
        <v>3</v>
      </c>
      <c r="F125" s="24">
        <v>6</v>
      </c>
      <c r="G125" s="98">
        <v>0</v>
      </c>
      <c r="H125" s="100"/>
      <c r="I125" s="100"/>
      <c r="J125" s="98">
        <v>0</v>
      </c>
    </row>
    <row r="126" spans="1:10" ht="25.5">
      <c r="A126" s="24">
        <v>417</v>
      </c>
      <c r="B126" s="4" t="s">
        <v>470</v>
      </c>
      <c r="C126" s="24"/>
      <c r="D126" s="24">
        <v>1</v>
      </c>
      <c r="E126" s="24">
        <v>3</v>
      </c>
      <c r="F126" s="24">
        <v>7</v>
      </c>
      <c r="G126" s="98">
        <v>0</v>
      </c>
      <c r="H126" s="100"/>
      <c r="I126" s="100"/>
      <c r="J126" s="98">
        <v>0</v>
      </c>
    </row>
    <row r="127" spans="1:10">
      <c r="A127" s="24">
        <v>419</v>
      </c>
      <c r="B127" s="4" t="s">
        <v>471</v>
      </c>
      <c r="C127" s="24"/>
      <c r="D127" s="24">
        <v>1</v>
      </c>
      <c r="E127" s="24">
        <v>3</v>
      </c>
      <c r="F127" s="24">
        <v>8</v>
      </c>
      <c r="G127" s="98">
        <v>0</v>
      </c>
      <c r="H127" s="100"/>
      <c r="I127" s="100"/>
      <c r="J127" s="98">
        <v>0</v>
      </c>
    </row>
    <row r="128" spans="1:10" ht="13.5">
      <c r="A128" s="24">
        <v>408</v>
      </c>
      <c r="B128" s="31" t="s">
        <v>472</v>
      </c>
      <c r="C128" s="24"/>
      <c r="D128" s="24">
        <v>1</v>
      </c>
      <c r="E128" s="24">
        <v>3</v>
      </c>
      <c r="F128" s="24">
        <v>9</v>
      </c>
      <c r="G128" s="98"/>
      <c r="H128" s="100"/>
      <c r="I128" s="100"/>
      <c r="J128" s="98"/>
    </row>
    <row r="129" spans="1:10" ht="26.25">
      <c r="A129" s="24"/>
      <c r="B129" s="31" t="s">
        <v>92</v>
      </c>
      <c r="C129" s="24"/>
      <c r="D129" s="24">
        <v>1</v>
      </c>
      <c r="E129" s="24">
        <v>4</v>
      </c>
      <c r="F129" s="24">
        <v>0</v>
      </c>
      <c r="G129" s="98">
        <f>SUM(G130+G138+G144+G145+G149+G150+G151+G152)</f>
        <v>7467517</v>
      </c>
      <c r="H129" s="100"/>
      <c r="I129" s="100"/>
      <c r="J129" s="98">
        <f>SUM(J130+J138+J144+J145+J149+J150+J151+J152)</f>
        <v>8604223</v>
      </c>
    </row>
    <row r="130" spans="1:10" ht="13.5">
      <c r="A130" s="24">
        <v>42</v>
      </c>
      <c r="B130" s="31" t="s">
        <v>93</v>
      </c>
      <c r="C130" s="24"/>
      <c r="D130" s="24">
        <v>1</v>
      </c>
      <c r="E130" s="24">
        <v>4</v>
      </c>
      <c r="F130" s="24">
        <v>1</v>
      </c>
      <c r="G130" s="98">
        <f>SUM(G131:G137)</f>
        <v>3195641</v>
      </c>
      <c r="H130" s="100"/>
      <c r="I130" s="100"/>
      <c r="J130" s="98">
        <f>SUM(J131:J137)</f>
        <v>4333504</v>
      </c>
    </row>
    <row r="131" spans="1:10">
      <c r="A131" s="24">
        <v>420</v>
      </c>
      <c r="B131" s="4" t="s">
        <v>473</v>
      </c>
      <c r="C131" s="24"/>
      <c r="D131" s="24">
        <v>1</v>
      </c>
      <c r="E131" s="24">
        <v>4</v>
      </c>
      <c r="F131" s="24">
        <v>2</v>
      </c>
      <c r="G131" s="98">
        <v>0</v>
      </c>
      <c r="H131" s="100"/>
      <c r="I131" s="100"/>
      <c r="J131" s="98">
        <v>0</v>
      </c>
    </row>
    <row r="132" spans="1:10">
      <c r="A132" s="24">
        <v>421</v>
      </c>
      <c r="B132" s="4" t="s">
        <v>474</v>
      </c>
      <c r="C132" s="24"/>
      <c r="D132" s="24">
        <v>1</v>
      </c>
      <c r="E132" s="24">
        <v>4</v>
      </c>
      <c r="F132" s="24">
        <v>3</v>
      </c>
      <c r="G132" s="98">
        <v>0</v>
      </c>
      <c r="H132" s="100"/>
      <c r="I132" s="100"/>
      <c r="J132" s="98">
        <v>0</v>
      </c>
    </row>
    <row r="133" spans="1:10">
      <c r="A133" s="24">
        <v>422</v>
      </c>
      <c r="B133" s="4" t="s">
        <v>475</v>
      </c>
      <c r="C133" s="24"/>
      <c r="D133" s="24">
        <v>1</v>
      </c>
      <c r="E133" s="24">
        <v>4</v>
      </c>
      <c r="F133" s="24">
        <v>4</v>
      </c>
      <c r="G133" s="98">
        <v>2438500</v>
      </c>
      <c r="H133" s="100"/>
      <c r="I133" s="100"/>
      <c r="J133" s="98">
        <v>2697000</v>
      </c>
    </row>
    <row r="134" spans="1:10">
      <c r="A134" s="24">
        <v>423</v>
      </c>
      <c r="B134" s="4" t="s">
        <v>476</v>
      </c>
      <c r="C134" s="24"/>
      <c r="D134" s="24">
        <v>1</v>
      </c>
      <c r="E134" s="24">
        <v>4</v>
      </c>
      <c r="F134" s="24">
        <v>5</v>
      </c>
      <c r="G134" s="98">
        <v>0</v>
      </c>
      <c r="H134" s="100"/>
      <c r="I134" s="100"/>
      <c r="J134" s="98">
        <v>0</v>
      </c>
    </row>
    <row r="135" spans="1:10">
      <c r="A135" s="24" t="s">
        <v>477</v>
      </c>
      <c r="B135" s="4" t="s">
        <v>478</v>
      </c>
      <c r="C135" s="24"/>
      <c r="D135" s="24">
        <v>1</v>
      </c>
      <c r="E135" s="24">
        <v>4</v>
      </c>
      <c r="F135" s="24">
        <v>6</v>
      </c>
      <c r="G135" s="98">
        <v>757141</v>
      </c>
      <c r="H135" s="100"/>
      <c r="I135" s="100"/>
      <c r="J135" s="98">
        <v>1636504</v>
      </c>
    </row>
    <row r="136" spans="1:10" ht="25.5">
      <c r="A136" s="24">
        <v>427</v>
      </c>
      <c r="B136" s="4" t="s">
        <v>479</v>
      </c>
      <c r="C136" s="24"/>
      <c r="D136" s="24">
        <v>1</v>
      </c>
      <c r="E136" s="24">
        <v>4</v>
      </c>
      <c r="F136" s="24">
        <v>7</v>
      </c>
      <c r="G136" s="98">
        <v>0</v>
      </c>
      <c r="H136" s="100"/>
      <c r="I136" s="100"/>
      <c r="J136" s="98">
        <v>0</v>
      </c>
    </row>
    <row r="137" spans="1:10">
      <c r="A137" s="24">
        <v>429</v>
      </c>
      <c r="B137" s="4" t="s">
        <v>480</v>
      </c>
      <c r="C137" s="24"/>
      <c r="D137" s="24">
        <v>1</v>
      </c>
      <c r="E137" s="24">
        <v>4</v>
      </c>
      <c r="F137" s="24">
        <v>8</v>
      </c>
      <c r="G137" s="98">
        <v>0</v>
      </c>
      <c r="H137" s="100"/>
      <c r="I137" s="100"/>
      <c r="J137" s="98">
        <v>0</v>
      </c>
    </row>
    <row r="138" spans="1:10" ht="13.5">
      <c r="A138" s="24">
        <v>43</v>
      </c>
      <c r="B138" s="31" t="s">
        <v>94</v>
      </c>
      <c r="C138" s="24"/>
      <c r="D138" s="24">
        <v>1</v>
      </c>
      <c r="E138" s="24">
        <v>4</v>
      </c>
      <c r="F138" s="24">
        <v>9</v>
      </c>
      <c r="G138" s="98">
        <f>SUM(G139:G143)</f>
        <v>3785436</v>
      </c>
      <c r="H138" s="100"/>
      <c r="I138" s="100"/>
      <c r="J138" s="98">
        <f>SUM(J139:J143)</f>
        <v>3787139</v>
      </c>
    </row>
    <row r="139" spans="1:10">
      <c r="A139" s="24">
        <v>430</v>
      </c>
      <c r="B139" s="4" t="s">
        <v>481</v>
      </c>
      <c r="C139" s="24"/>
      <c r="D139" s="24">
        <v>1</v>
      </c>
      <c r="E139" s="24">
        <v>5</v>
      </c>
      <c r="F139" s="24">
        <v>0</v>
      </c>
      <c r="G139" s="98">
        <v>285762</v>
      </c>
      <c r="H139" s="100"/>
      <c r="I139" s="100"/>
      <c r="J139" s="98">
        <v>67799</v>
      </c>
    </row>
    <row r="140" spans="1:10">
      <c r="A140" s="24">
        <v>431</v>
      </c>
      <c r="B140" s="4" t="s">
        <v>482</v>
      </c>
      <c r="C140" s="24"/>
      <c r="D140" s="24">
        <v>1</v>
      </c>
      <c r="E140" s="24">
        <v>5</v>
      </c>
      <c r="F140" s="24">
        <v>1</v>
      </c>
      <c r="G140" s="98">
        <v>0</v>
      </c>
      <c r="H140" s="100"/>
      <c r="I140" s="100"/>
      <c r="J140" s="98">
        <v>0</v>
      </c>
    </row>
    <row r="141" spans="1:10">
      <c r="A141" s="24">
        <v>432</v>
      </c>
      <c r="B141" s="4" t="s">
        <v>483</v>
      </c>
      <c r="C141" s="24"/>
      <c r="D141" s="24">
        <v>1</v>
      </c>
      <c r="E141" s="24">
        <v>5</v>
      </c>
      <c r="F141" s="24">
        <v>2</v>
      </c>
      <c r="G141" s="98">
        <v>2012203</v>
      </c>
      <c r="H141" s="100"/>
      <c r="I141" s="100"/>
      <c r="J141" s="98">
        <v>1955495</v>
      </c>
    </row>
    <row r="142" spans="1:10">
      <c r="A142" s="24">
        <v>433</v>
      </c>
      <c r="B142" s="4" t="s">
        <v>484</v>
      </c>
      <c r="C142" s="24"/>
      <c r="D142" s="24">
        <v>1</v>
      </c>
      <c r="E142" s="24">
        <v>5</v>
      </c>
      <c r="F142" s="24">
        <v>3</v>
      </c>
      <c r="G142" s="98">
        <v>1487161</v>
      </c>
      <c r="H142" s="100"/>
      <c r="I142" s="100"/>
      <c r="J142" s="98">
        <v>1763535</v>
      </c>
    </row>
    <row r="143" spans="1:10">
      <c r="A143" s="24">
        <v>439</v>
      </c>
      <c r="B143" s="4" t="s">
        <v>485</v>
      </c>
      <c r="C143" s="24"/>
      <c r="D143" s="24">
        <v>1</v>
      </c>
      <c r="E143" s="24">
        <v>5</v>
      </c>
      <c r="F143" s="24">
        <v>4</v>
      </c>
      <c r="G143" s="98">
        <v>310</v>
      </c>
      <c r="H143" s="100"/>
      <c r="I143" s="100"/>
      <c r="J143" s="98">
        <v>310</v>
      </c>
    </row>
    <row r="144" spans="1:10" ht="13.5">
      <c r="A144" s="24">
        <v>44</v>
      </c>
      <c r="B144" s="31" t="s">
        <v>486</v>
      </c>
      <c r="C144" s="24"/>
      <c r="D144" s="24">
        <v>1</v>
      </c>
      <c r="E144" s="24">
        <v>5</v>
      </c>
      <c r="F144" s="24">
        <v>5</v>
      </c>
      <c r="G144" s="98">
        <v>0</v>
      </c>
      <c r="H144" s="100"/>
      <c r="I144" s="100"/>
      <c r="J144" s="98">
        <v>0</v>
      </c>
    </row>
    <row r="145" spans="1:10" ht="27">
      <c r="A145" s="24">
        <v>45</v>
      </c>
      <c r="B145" s="31" t="s">
        <v>95</v>
      </c>
      <c r="C145" s="24"/>
      <c r="D145" s="24">
        <v>1</v>
      </c>
      <c r="E145" s="24">
        <v>5</v>
      </c>
      <c r="F145" s="24">
        <v>6</v>
      </c>
      <c r="G145" s="98">
        <f>SUM(G146:G148)</f>
        <v>378654</v>
      </c>
      <c r="H145" s="100"/>
      <c r="I145" s="100"/>
      <c r="J145" s="98">
        <f>SUM(J146:J148)</f>
        <v>385871</v>
      </c>
    </row>
    <row r="146" spans="1:10">
      <c r="A146" s="24" t="s">
        <v>487</v>
      </c>
      <c r="B146" s="4" t="s">
        <v>488</v>
      </c>
      <c r="C146" s="24"/>
      <c r="D146" s="24">
        <v>1</v>
      </c>
      <c r="E146" s="24">
        <v>5</v>
      </c>
      <c r="F146" s="24">
        <v>7</v>
      </c>
      <c r="G146" s="98">
        <v>375879</v>
      </c>
      <c r="H146" s="100"/>
      <c r="I146" s="100"/>
      <c r="J146" s="98">
        <v>380246</v>
      </c>
    </row>
    <row r="147" spans="1:10" ht="25.5">
      <c r="A147" s="24" t="s">
        <v>489</v>
      </c>
      <c r="B147" s="4" t="s">
        <v>490</v>
      </c>
      <c r="C147" s="24"/>
      <c r="D147" s="24">
        <v>1</v>
      </c>
      <c r="E147" s="24">
        <v>5</v>
      </c>
      <c r="F147" s="24">
        <v>8</v>
      </c>
      <c r="G147" s="98">
        <v>2775</v>
      </c>
      <c r="H147" s="100"/>
      <c r="I147" s="100"/>
      <c r="J147" s="98">
        <v>4636</v>
      </c>
    </row>
    <row r="148" spans="1:10">
      <c r="A148" s="24" t="s">
        <v>491</v>
      </c>
      <c r="B148" s="4" t="s">
        <v>492</v>
      </c>
      <c r="C148" s="24"/>
      <c r="D148" s="24">
        <v>1</v>
      </c>
      <c r="E148" s="24">
        <v>5</v>
      </c>
      <c r="F148" s="24">
        <v>9</v>
      </c>
      <c r="G148" s="98">
        <v>0</v>
      </c>
      <c r="H148" s="100"/>
      <c r="I148" s="100"/>
      <c r="J148" s="98">
        <v>989</v>
      </c>
    </row>
    <row r="149" spans="1:10" ht="13.5">
      <c r="A149" s="24">
        <v>46</v>
      </c>
      <c r="B149" s="31" t="s">
        <v>493</v>
      </c>
      <c r="C149" s="24"/>
      <c r="D149" s="24">
        <v>1</v>
      </c>
      <c r="E149" s="24">
        <v>6</v>
      </c>
      <c r="F149" s="24">
        <v>0</v>
      </c>
      <c r="G149" s="98">
        <v>69915</v>
      </c>
      <c r="H149" s="100"/>
      <c r="I149" s="100"/>
      <c r="J149" s="98">
        <v>65505</v>
      </c>
    </row>
    <row r="150" spans="1:10" ht="13.5">
      <c r="A150" s="24">
        <v>47</v>
      </c>
      <c r="B150" s="31" t="s">
        <v>494</v>
      </c>
      <c r="C150" s="24"/>
      <c r="D150" s="24">
        <v>1</v>
      </c>
      <c r="E150" s="24">
        <v>6</v>
      </c>
      <c r="F150" s="24">
        <v>1</v>
      </c>
      <c r="G150" s="98">
        <v>0</v>
      </c>
      <c r="H150" s="100"/>
      <c r="I150" s="100"/>
      <c r="J150" s="98">
        <v>0</v>
      </c>
    </row>
    <row r="151" spans="1:10" ht="13.5">
      <c r="A151" s="24" t="s">
        <v>495</v>
      </c>
      <c r="B151" s="31" t="s">
        <v>496</v>
      </c>
      <c r="C151" s="24"/>
      <c r="D151" s="24">
        <v>1</v>
      </c>
      <c r="E151" s="24">
        <v>6</v>
      </c>
      <c r="F151" s="24">
        <v>2</v>
      </c>
      <c r="G151" s="98">
        <v>37871</v>
      </c>
      <c r="H151" s="100"/>
      <c r="I151" s="100"/>
      <c r="J151" s="98">
        <v>32204</v>
      </c>
    </row>
    <row r="152" spans="1:10" ht="13.5">
      <c r="A152" s="24">
        <v>481</v>
      </c>
      <c r="B152" s="31" t="s">
        <v>497</v>
      </c>
      <c r="C152" s="24"/>
      <c r="D152" s="24">
        <v>1</v>
      </c>
      <c r="E152" s="24">
        <v>6</v>
      </c>
      <c r="F152" s="24">
        <v>3</v>
      </c>
      <c r="G152" s="98">
        <v>0</v>
      </c>
      <c r="H152" s="100"/>
      <c r="I152" s="100"/>
      <c r="J152" s="98">
        <v>0</v>
      </c>
    </row>
    <row r="153" spans="1:10" ht="13.5">
      <c r="A153" s="24" t="s">
        <v>498</v>
      </c>
      <c r="B153" s="31" t="s">
        <v>499</v>
      </c>
      <c r="C153" s="24"/>
      <c r="D153" s="24">
        <v>1</v>
      </c>
      <c r="E153" s="24">
        <v>6</v>
      </c>
      <c r="F153" s="24">
        <v>4</v>
      </c>
      <c r="G153" s="98">
        <v>922</v>
      </c>
      <c r="H153" s="100"/>
      <c r="I153" s="100"/>
      <c r="J153" s="98">
        <v>3199</v>
      </c>
    </row>
    <row r="154" spans="1:10" ht="13.5">
      <c r="A154" s="24">
        <v>495</v>
      </c>
      <c r="B154" s="31" t="s">
        <v>500</v>
      </c>
      <c r="C154" s="24"/>
      <c r="D154" s="24">
        <v>1</v>
      </c>
      <c r="E154" s="24">
        <v>6</v>
      </c>
      <c r="F154" s="24">
        <v>5</v>
      </c>
      <c r="G154" s="98">
        <v>0</v>
      </c>
      <c r="H154" s="100"/>
      <c r="I154" s="100"/>
      <c r="J154" s="98">
        <v>0</v>
      </c>
    </row>
    <row r="155" spans="1:10" ht="26.25">
      <c r="A155" s="24"/>
      <c r="B155" s="31" t="s">
        <v>96</v>
      </c>
      <c r="C155" s="24"/>
      <c r="D155" s="24">
        <v>1</v>
      </c>
      <c r="E155" s="24">
        <v>6</v>
      </c>
      <c r="F155" s="24">
        <v>6</v>
      </c>
      <c r="G155" s="98">
        <f>SUM(G90+G117+G120+G128+G129+G153+G154)</f>
        <v>29640631</v>
      </c>
      <c r="H155" s="100"/>
      <c r="I155" s="100"/>
      <c r="J155" s="98">
        <f>SUM(J90+J117+J120+J128+J129+J153+J154)</f>
        <v>30091314</v>
      </c>
    </row>
    <row r="156" spans="1:10">
      <c r="A156" s="24">
        <v>89</v>
      </c>
      <c r="B156" s="4" t="s">
        <v>501</v>
      </c>
      <c r="C156" s="24"/>
      <c r="D156" s="24">
        <v>1</v>
      </c>
      <c r="E156" s="24">
        <v>6</v>
      </c>
      <c r="F156" s="24">
        <v>7</v>
      </c>
      <c r="G156" s="98">
        <v>665252</v>
      </c>
      <c r="H156" s="100"/>
      <c r="I156" s="100"/>
      <c r="J156" s="98">
        <v>665252</v>
      </c>
    </row>
    <row r="157" spans="1:10">
      <c r="A157" s="24"/>
      <c r="B157" s="4" t="s">
        <v>502</v>
      </c>
      <c r="C157" s="24"/>
      <c r="D157" s="24">
        <v>1</v>
      </c>
      <c r="E157" s="24">
        <v>6</v>
      </c>
      <c r="F157" s="24">
        <v>8</v>
      </c>
      <c r="G157" s="98">
        <f>SUM(G155:G156)</f>
        <v>30305883</v>
      </c>
      <c r="H157" s="100"/>
      <c r="I157" s="100"/>
      <c r="J157" s="98">
        <f>SUM(J155:J156)</f>
        <v>30756566</v>
      </c>
    </row>
    <row r="158" spans="1:10">
      <c r="G158" s="103"/>
      <c r="J158" s="103"/>
    </row>
    <row r="160" spans="1:10" s="45" customFormat="1">
      <c r="A160" s="157" t="s">
        <v>702</v>
      </c>
      <c r="B160" s="158"/>
      <c r="C160" s="70" t="s">
        <v>650</v>
      </c>
      <c r="E160" s="56"/>
      <c r="F160" s="56"/>
      <c r="G160" s="91"/>
      <c r="H160" s="91"/>
      <c r="I160" s="78" t="s">
        <v>331</v>
      </c>
      <c r="J160" s="70"/>
    </row>
    <row r="161" spans="2:10" s="45" customFormat="1">
      <c r="B161" s="56"/>
      <c r="C161" s="70" t="s">
        <v>659</v>
      </c>
      <c r="E161" s="56"/>
      <c r="F161" s="56"/>
      <c r="G161" s="91"/>
      <c r="H161" s="91"/>
      <c r="I161" s="78" t="s">
        <v>667</v>
      </c>
      <c r="J161" s="70"/>
    </row>
    <row r="162" spans="2:10" s="45" customFormat="1">
      <c r="C162" s="70" t="s">
        <v>651</v>
      </c>
      <c r="E162" s="57"/>
      <c r="G162" s="70"/>
      <c r="H162" s="70"/>
      <c r="I162" s="70"/>
      <c r="J162" s="70"/>
    </row>
    <row r="163" spans="2:10" s="45" customFormat="1">
      <c r="G163" s="70"/>
      <c r="H163" s="70"/>
      <c r="I163" s="70"/>
      <c r="J163" s="70"/>
    </row>
    <row r="164" spans="2:10" s="45" customFormat="1">
      <c r="G164" s="70"/>
      <c r="H164" s="70"/>
      <c r="I164" s="70"/>
      <c r="J164" s="70"/>
    </row>
    <row r="165" spans="2:10" s="45" customFormat="1">
      <c r="G165" s="70"/>
      <c r="H165" s="70"/>
      <c r="I165" s="70"/>
      <c r="J165" s="70"/>
    </row>
    <row r="166" spans="2:10" s="45" customFormat="1">
      <c r="G166" s="70"/>
      <c r="H166" s="70"/>
      <c r="I166" s="70"/>
      <c r="J166" s="70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13" zoomScaleSheetLayoutView="100" workbookViewId="0">
      <selection activeCell="B15" sqref="B15"/>
    </sheetView>
  </sheetViews>
  <sheetFormatPr defaultRowHeight="12.75"/>
  <cols>
    <col min="1" max="1" width="17.5703125" style="18" customWidth="1"/>
    <col min="2" max="2" width="44.7109375" style="18" customWidth="1"/>
    <col min="3" max="3" width="8.42578125" style="18" customWidth="1"/>
    <col min="4" max="4" width="5.7109375" style="18" customWidth="1"/>
    <col min="5" max="5" width="2.5703125" style="18" customWidth="1"/>
    <col min="6" max="6" width="7.42578125" style="18" customWidth="1"/>
    <col min="7" max="7" width="2.85546875" style="18" customWidth="1"/>
    <col min="8" max="8" width="12.7109375" style="18" customWidth="1"/>
    <col min="9" max="9" width="16" style="18" customWidth="1"/>
    <col min="10" max="16384" width="9.140625" style="18"/>
  </cols>
  <sheetData>
    <row r="1" spans="1:10" ht="13.5">
      <c r="I1" s="3" t="s">
        <v>127</v>
      </c>
    </row>
    <row r="2" spans="1:10" ht="13.5">
      <c r="I2" s="3" t="s">
        <v>159</v>
      </c>
      <c r="J2" s="27"/>
    </row>
    <row r="3" spans="1:10" ht="13.5">
      <c r="A3" s="44" t="s">
        <v>333</v>
      </c>
      <c r="B3" s="245" t="s">
        <v>647</v>
      </c>
      <c r="C3" s="245"/>
      <c r="D3" s="245"/>
      <c r="E3" s="245"/>
      <c r="F3" s="245"/>
      <c r="G3" s="245"/>
      <c r="H3" s="245"/>
      <c r="I3" s="245"/>
      <c r="J3" s="62"/>
    </row>
    <row r="4" spans="1:10" ht="13.5">
      <c r="A4" s="44" t="s">
        <v>177</v>
      </c>
      <c r="B4" s="245" t="s">
        <v>687</v>
      </c>
      <c r="C4" s="245"/>
      <c r="D4" s="245"/>
      <c r="E4" s="245"/>
      <c r="F4" s="245"/>
      <c r="G4" s="245"/>
      <c r="H4" s="245"/>
      <c r="I4" s="245"/>
      <c r="J4" s="62"/>
    </row>
    <row r="5" spans="1:10">
      <c r="A5" s="44" t="s">
        <v>178</v>
      </c>
      <c r="B5" s="246" t="s">
        <v>645</v>
      </c>
      <c r="C5" s="246"/>
      <c r="D5" s="246"/>
      <c r="E5" s="246"/>
      <c r="F5" s="246"/>
      <c r="G5" s="246"/>
      <c r="H5" s="246"/>
      <c r="I5" s="246"/>
      <c r="J5" s="63"/>
    </row>
    <row r="6" spans="1:10">
      <c r="A6" s="44" t="s">
        <v>179</v>
      </c>
      <c r="B6" s="247" t="s">
        <v>644</v>
      </c>
      <c r="C6" s="247"/>
      <c r="D6" s="247"/>
      <c r="E6" s="247"/>
      <c r="F6" s="247"/>
      <c r="G6" s="247"/>
      <c r="H6" s="247"/>
      <c r="I6" s="247"/>
      <c r="J6" s="64"/>
    </row>
    <row r="7" spans="1:10">
      <c r="A7" s="44" t="s">
        <v>180</v>
      </c>
      <c r="B7" s="247" t="s">
        <v>1</v>
      </c>
      <c r="C7" s="247"/>
      <c r="D7" s="247"/>
      <c r="E7" s="247"/>
      <c r="F7" s="247"/>
      <c r="G7" s="247"/>
      <c r="H7" s="247"/>
      <c r="I7" s="247"/>
      <c r="J7" s="64"/>
    </row>
    <row r="8" spans="1:10">
      <c r="F8" s="27"/>
      <c r="G8" s="27"/>
      <c r="H8" s="27"/>
      <c r="I8" s="27"/>
      <c r="J8" s="27"/>
    </row>
    <row r="10" spans="1:10">
      <c r="A10" s="248" t="s">
        <v>505</v>
      </c>
      <c r="B10" s="248"/>
      <c r="C10" s="248"/>
      <c r="D10" s="248"/>
      <c r="E10" s="248"/>
      <c r="F10" s="248"/>
      <c r="G10" s="248"/>
      <c r="H10" s="248"/>
      <c r="I10" s="248"/>
    </row>
    <row r="11" spans="1:10">
      <c r="A11" s="250" t="s">
        <v>506</v>
      </c>
      <c r="B11" s="250"/>
      <c r="C11" s="250"/>
      <c r="D11" s="250"/>
      <c r="E11" s="250"/>
      <c r="F11" s="250"/>
      <c r="G11" s="250"/>
      <c r="H11" s="250"/>
      <c r="I11" s="250"/>
    </row>
    <row r="12" spans="1:10">
      <c r="A12" s="34"/>
      <c r="B12" s="34"/>
      <c r="C12" s="34"/>
      <c r="D12" s="34"/>
      <c r="E12" s="34"/>
      <c r="F12" s="34"/>
      <c r="G12" s="34"/>
      <c r="H12" s="34"/>
    </row>
    <row r="13" spans="1:10">
      <c r="B13" s="251" t="s">
        <v>688</v>
      </c>
      <c r="C13" s="251"/>
      <c r="D13" s="251"/>
      <c r="E13" s="251"/>
      <c r="F13" s="251"/>
      <c r="G13" s="251"/>
      <c r="H13" s="251"/>
    </row>
    <row r="15" spans="1:10">
      <c r="I15" s="35" t="s">
        <v>507</v>
      </c>
    </row>
    <row r="16" spans="1:10" ht="12.75" customHeight="1">
      <c r="A16" s="192" t="s">
        <v>607</v>
      </c>
      <c r="B16" s="244" t="s">
        <v>508</v>
      </c>
      <c r="C16" s="249" t="s">
        <v>183</v>
      </c>
      <c r="D16" s="244" t="s">
        <v>509</v>
      </c>
      <c r="E16" s="244" t="s">
        <v>510</v>
      </c>
      <c r="F16" s="244"/>
      <c r="G16" s="244"/>
      <c r="H16" s="244" t="s">
        <v>336</v>
      </c>
      <c r="I16" s="244"/>
    </row>
    <row r="17" spans="1:9" ht="12.75" customHeight="1">
      <c r="A17" s="232"/>
      <c r="B17" s="244"/>
      <c r="C17" s="249"/>
      <c r="D17" s="244"/>
      <c r="E17" s="244"/>
      <c r="F17" s="244"/>
      <c r="G17" s="244"/>
      <c r="H17" s="244"/>
      <c r="I17" s="244"/>
    </row>
    <row r="18" spans="1:9">
      <c r="A18" s="232"/>
      <c r="B18" s="244"/>
      <c r="C18" s="249"/>
      <c r="D18" s="244"/>
      <c r="E18" s="244"/>
      <c r="F18" s="244"/>
      <c r="G18" s="244"/>
      <c r="H18" s="244"/>
      <c r="I18" s="244"/>
    </row>
    <row r="19" spans="1:9" ht="25.5" customHeight="1">
      <c r="A19" s="232"/>
      <c r="B19" s="244"/>
      <c r="C19" s="249"/>
      <c r="D19" s="244"/>
      <c r="E19" s="244"/>
      <c r="F19" s="244"/>
      <c r="G19" s="244"/>
      <c r="H19" s="244" t="s">
        <v>511</v>
      </c>
      <c r="I19" s="244" t="s">
        <v>512</v>
      </c>
    </row>
    <row r="20" spans="1:9">
      <c r="A20" s="233"/>
      <c r="B20" s="244"/>
      <c r="C20" s="249"/>
      <c r="D20" s="244"/>
      <c r="E20" s="244"/>
      <c r="F20" s="244"/>
      <c r="G20" s="244"/>
      <c r="H20" s="244"/>
      <c r="I20" s="244"/>
    </row>
    <row r="21" spans="1:9">
      <c r="A21" s="24">
        <v>1</v>
      </c>
      <c r="B21" s="24">
        <v>2</v>
      </c>
      <c r="C21" s="24">
        <v>3</v>
      </c>
      <c r="D21" s="24">
        <v>4</v>
      </c>
      <c r="E21" s="176">
        <v>5</v>
      </c>
      <c r="F21" s="176"/>
      <c r="G21" s="176"/>
      <c r="H21" s="24">
        <v>6</v>
      </c>
      <c r="I21" s="24">
        <v>7</v>
      </c>
    </row>
    <row r="22" spans="1:9" ht="27" customHeight="1">
      <c r="A22" s="24"/>
      <c r="B22" s="36" t="s">
        <v>513</v>
      </c>
      <c r="C22" s="24"/>
      <c r="D22" s="24"/>
      <c r="E22" s="176"/>
      <c r="F22" s="176"/>
      <c r="G22" s="176"/>
      <c r="H22" s="24"/>
      <c r="I22" s="24"/>
    </row>
    <row r="23" spans="1:9" ht="15" customHeight="1">
      <c r="A23" s="24" t="s">
        <v>514</v>
      </c>
      <c r="B23" s="31" t="s">
        <v>515</v>
      </c>
      <c r="C23" s="24"/>
      <c r="D23" s="24"/>
      <c r="E23" s="24">
        <v>4</v>
      </c>
      <c r="F23" s="24">
        <v>0</v>
      </c>
      <c r="G23" s="24">
        <v>1</v>
      </c>
      <c r="H23" s="24"/>
      <c r="I23" s="24"/>
    </row>
    <row r="24" spans="1:9" ht="13.5" customHeight="1">
      <c r="A24" s="24"/>
      <c r="B24" s="4" t="s">
        <v>516</v>
      </c>
      <c r="C24" s="24"/>
      <c r="D24" s="24"/>
      <c r="E24" s="24"/>
      <c r="F24" s="24"/>
      <c r="G24" s="24"/>
      <c r="H24" s="24"/>
      <c r="I24" s="24"/>
    </row>
    <row r="25" spans="1:9" ht="26.25" customHeight="1">
      <c r="A25" s="24" t="s">
        <v>517</v>
      </c>
      <c r="B25" s="4" t="s">
        <v>518</v>
      </c>
      <c r="C25" s="24"/>
      <c r="D25" s="24" t="s">
        <v>168</v>
      </c>
      <c r="E25" s="24"/>
      <c r="F25" s="24"/>
      <c r="G25" s="24"/>
      <c r="H25" s="24"/>
      <c r="I25" s="24"/>
    </row>
    <row r="26" spans="1:9" ht="15.75" customHeight="1">
      <c r="A26" s="24" t="s">
        <v>519</v>
      </c>
      <c r="B26" s="4" t="s">
        <v>169</v>
      </c>
      <c r="C26" s="24"/>
      <c r="D26" s="24" t="s">
        <v>520</v>
      </c>
      <c r="E26" s="24"/>
      <c r="F26" s="24"/>
      <c r="G26" s="24"/>
      <c r="H26" s="24"/>
      <c r="I26" s="24"/>
    </row>
    <row r="27" spans="1:9" ht="27" customHeight="1">
      <c r="A27" s="24" t="s">
        <v>521</v>
      </c>
      <c r="B27" s="4" t="s">
        <v>522</v>
      </c>
      <c r="C27" s="24"/>
      <c r="D27" s="24" t="s">
        <v>168</v>
      </c>
      <c r="E27" s="24"/>
      <c r="F27" s="24"/>
      <c r="G27" s="24"/>
      <c r="H27" s="24"/>
      <c r="I27" s="24"/>
    </row>
    <row r="28" spans="1:9" ht="15.75" customHeight="1">
      <c r="A28" s="24" t="s">
        <v>523</v>
      </c>
      <c r="B28" s="4" t="s">
        <v>170</v>
      </c>
      <c r="C28" s="24"/>
      <c r="D28" s="24" t="s">
        <v>520</v>
      </c>
      <c r="E28" s="24"/>
      <c r="F28" s="24"/>
      <c r="G28" s="24"/>
      <c r="H28" s="24"/>
      <c r="I28" s="24"/>
    </row>
    <row r="29" spans="1:9" ht="15.75" customHeight="1">
      <c r="A29" s="24" t="s">
        <v>524</v>
      </c>
      <c r="B29" s="4" t="s">
        <v>525</v>
      </c>
      <c r="C29" s="24"/>
      <c r="D29" s="24" t="s">
        <v>520</v>
      </c>
      <c r="E29" s="24"/>
      <c r="F29" s="24"/>
      <c r="G29" s="24"/>
      <c r="H29" s="24"/>
      <c r="I29" s="24"/>
    </row>
    <row r="30" spans="1:9" ht="13.5" customHeight="1">
      <c r="A30" s="24" t="s">
        <v>526</v>
      </c>
      <c r="B30" s="4" t="s">
        <v>527</v>
      </c>
      <c r="C30" s="24"/>
      <c r="D30" s="24" t="s">
        <v>520</v>
      </c>
      <c r="E30" s="24"/>
      <c r="F30" s="24"/>
      <c r="G30" s="24"/>
      <c r="H30" s="24"/>
      <c r="I30" s="24"/>
    </row>
    <row r="31" spans="1:9" ht="26.25" customHeight="1">
      <c r="A31" s="24" t="s">
        <v>528</v>
      </c>
      <c r="B31" s="4" t="s">
        <v>529</v>
      </c>
      <c r="C31" s="24"/>
      <c r="D31" s="24" t="s">
        <v>520</v>
      </c>
      <c r="E31" s="24"/>
      <c r="F31" s="24"/>
      <c r="G31" s="24"/>
      <c r="H31" s="24"/>
      <c r="I31" s="24"/>
    </row>
    <row r="32" spans="1:9" ht="15.75" customHeight="1">
      <c r="A32" s="32" t="s">
        <v>530</v>
      </c>
      <c r="B32" s="31" t="s">
        <v>97</v>
      </c>
      <c r="C32" s="24"/>
      <c r="D32" s="24"/>
      <c r="E32" s="24">
        <v>4</v>
      </c>
      <c r="F32" s="24">
        <v>0</v>
      </c>
      <c r="G32" s="24">
        <v>2</v>
      </c>
      <c r="H32" s="24"/>
      <c r="I32" s="24"/>
    </row>
    <row r="33" spans="1:9" ht="12.75" customHeight="1">
      <c r="A33" s="24" t="s">
        <v>531</v>
      </c>
      <c r="B33" s="4" t="s">
        <v>171</v>
      </c>
      <c r="C33" s="24"/>
      <c r="D33" s="24" t="s">
        <v>520</v>
      </c>
      <c r="E33" s="24"/>
      <c r="F33" s="24"/>
      <c r="G33" s="24"/>
      <c r="H33" s="24"/>
      <c r="I33" s="24"/>
    </row>
    <row r="34" spans="1:9" ht="13.5" customHeight="1">
      <c r="A34" s="24" t="s">
        <v>532</v>
      </c>
      <c r="B34" s="4" t="s">
        <v>172</v>
      </c>
      <c r="C34" s="24"/>
      <c r="D34" s="24" t="s">
        <v>520</v>
      </c>
      <c r="E34" s="24"/>
      <c r="F34" s="24"/>
      <c r="G34" s="24"/>
      <c r="H34" s="24"/>
      <c r="I34" s="24"/>
    </row>
    <row r="35" spans="1:9" ht="14.25" customHeight="1">
      <c r="A35" s="24" t="s">
        <v>533</v>
      </c>
      <c r="B35" s="4" t="s">
        <v>534</v>
      </c>
      <c r="C35" s="24"/>
      <c r="D35" s="24" t="s">
        <v>520</v>
      </c>
      <c r="E35" s="24"/>
      <c r="F35" s="24"/>
      <c r="G35" s="24"/>
      <c r="H35" s="24"/>
      <c r="I35" s="24"/>
    </row>
    <row r="36" spans="1:9" ht="14.25" customHeight="1">
      <c r="A36" s="24" t="s">
        <v>535</v>
      </c>
      <c r="B36" s="4" t="s">
        <v>173</v>
      </c>
      <c r="C36" s="24"/>
      <c r="D36" s="24" t="s">
        <v>520</v>
      </c>
      <c r="E36" s="24"/>
      <c r="F36" s="24"/>
      <c r="G36" s="24"/>
      <c r="H36" s="24"/>
      <c r="I36" s="24"/>
    </row>
    <row r="37" spans="1:9" ht="14.25" customHeight="1">
      <c r="A37" s="24" t="s">
        <v>536</v>
      </c>
      <c r="B37" s="4" t="s">
        <v>537</v>
      </c>
      <c r="C37" s="24"/>
      <c r="D37" s="24" t="s">
        <v>520</v>
      </c>
      <c r="E37" s="24"/>
      <c r="F37" s="24"/>
      <c r="G37" s="24"/>
      <c r="H37" s="24"/>
      <c r="I37" s="24"/>
    </row>
    <row r="38" spans="1:9" ht="13.5" customHeight="1">
      <c r="A38" s="24" t="s">
        <v>538</v>
      </c>
      <c r="B38" s="4" t="s">
        <v>174</v>
      </c>
      <c r="C38" s="24"/>
      <c r="D38" s="24" t="s">
        <v>520</v>
      </c>
      <c r="E38" s="24"/>
      <c r="F38" s="24"/>
      <c r="G38" s="24"/>
      <c r="H38" s="24"/>
      <c r="I38" s="24"/>
    </row>
    <row r="39" spans="1:9" ht="15" customHeight="1">
      <c r="A39" s="24" t="s">
        <v>539</v>
      </c>
      <c r="B39" s="4" t="s">
        <v>175</v>
      </c>
      <c r="C39" s="24"/>
      <c r="D39" s="24" t="s">
        <v>520</v>
      </c>
      <c r="E39" s="24"/>
      <c r="F39" s="24"/>
      <c r="G39" s="24"/>
      <c r="H39" s="24"/>
      <c r="I39" s="24"/>
    </row>
    <row r="40" spans="1:9" ht="15.75" customHeight="1">
      <c r="A40" s="32" t="s">
        <v>540</v>
      </c>
      <c r="B40" s="31" t="s">
        <v>98</v>
      </c>
      <c r="C40" s="24"/>
      <c r="D40" s="24"/>
      <c r="E40" s="24">
        <v>4</v>
      </c>
      <c r="F40" s="24">
        <v>0</v>
      </c>
      <c r="G40" s="24">
        <v>3</v>
      </c>
      <c r="H40" s="24"/>
      <c r="I40" s="24"/>
    </row>
    <row r="41" spans="1:9" ht="15.75" customHeight="1">
      <c r="A41" s="32" t="s">
        <v>541</v>
      </c>
      <c r="B41" s="31" t="s">
        <v>99</v>
      </c>
      <c r="C41" s="24"/>
      <c r="D41" s="24"/>
      <c r="E41" s="24">
        <v>4</v>
      </c>
      <c r="F41" s="24">
        <v>0</v>
      </c>
      <c r="G41" s="24">
        <v>4</v>
      </c>
      <c r="H41" s="24"/>
      <c r="I41" s="24"/>
    </row>
    <row r="42" spans="1:9" ht="15" customHeight="1">
      <c r="A42" s="24"/>
      <c r="B42" s="4" t="s">
        <v>542</v>
      </c>
      <c r="C42" s="24"/>
      <c r="D42" s="24"/>
      <c r="E42" s="24"/>
      <c r="F42" s="24"/>
      <c r="G42" s="24"/>
      <c r="H42" s="24"/>
      <c r="I42" s="24"/>
    </row>
    <row r="43" spans="1:9" ht="15" customHeight="1">
      <c r="A43" s="32" t="s">
        <v>543</v>
      </c>
      <c r="B43" s="31" t="s">
        <v>100</v>
      </c>
      <c r="C43" s="24"/>
      <c r="D43" s="24"/>
      <c r="E43" s="24">
        <v>4</v>
      </c>
      <c r="F43" s="24">
        <v>0</v>
      </c>
      <c r="G43" s="24">
        <v>5</v>
      </c>
      <c r="H43" s="24"/>
      <c r="I43" s="24"/>
    </row>
    <row r="44" spans="1:9" ht="17.25" customHeight="1">
      <c r="A44" s="24" t="s">
        <v>544</v>
      </c>
      <c r="B44" s="4" t="s">
        <v>545</v>
      </c>
      <c r="C44" s="24"/>
      <c r="D44" s="24" t="s">
        <v>168</v>
      </c>
      <c r="E44" s="24">
        <v>4</v>
      </c>
      <c r="F44" s="24">
        <v>0</v>
      </c>
      <c r="G44" s="24">
        <v>6</v>
      </c>
      <c r="H44" s="24"/>
      <c r="I44" s="24"/>
    </row>
    <row r="45" spans="1:9" ht="15.75" customHeight="1">
      <c r="A45" s="24" t="s">
        <v>546</v>
      </c>
      <c r="B45" s="4" t="s">
        <v>547</v>
      </c>
      <c r="C45" s="24"/>
      <c r="D45" s="24" t="s">
        <v>168</v>
      </c>
      <c r="E45" s="24">
        <v>4</v>
      </c>
      <c r="F45" s="24">
        <v>0</v>
      </c>
      <c r="G45" s="24">
        <v>7</v>
      </c>
      <c r="H45" s="24"/>
      <c r="I45" s="24"/>
    </row>
    <row r="46" spans="1:9" ht="15" customHeight="1">
      <c r="A46" s="24" t="s">
        <v>548</v>
      </c>
      <c r="B46" s="4" t="s">
        <v>549</v>
      </c>
      <c r="C46" s="24"/>
      <c r="D46" s="24" t="s">
        <v>168</v>
      </c>
      <c r="E46" s="24">
        <v>4</v>
      </c>
      <c r="F46" s="24">
        <v>0</v>
      </c>
      <c r="G46" s="24">
        <v>8</v>
      </c>
      <c r="H46" s="24"/>
      <c r="I46" s="24"/>
    </row>
    <row r="47" spans="1:9" ht="12.75" customHeight="1">
      <c r="A47" s="24" t="s">
        <v>550</v>
      </c>
      <c r="B47" s="4" t="s">
        <v>551</v>
      </c>
      <c r="C47" s="24"/>
      <c r="D47" s="24" t="s">
        <v>168</v>
      </c>
      <c r="E47" s="24">
        <v>4</v>
      </c>
      <c r="F47" s="24">
        <v>0</v>
      </c>
      <c r="G47" s="24">
        <v>9</v>
      </c>
      <c r="H47" s="24"/>
      <c r="I47" s="24"/>
    </row>
    <row r="48" spans="1:9" ht="12.75" customHeight="1">
      <c r="A48" s="24" t="s">
        <v>552</v>
      </c>
      <c r="B48" s="4" t="s">
        <v>553</v>
      </c>
      <c r="C48" s="24"/>
      <c r="D48" s="24" t="s">
        <v>168</v>
      </c>
      <c r="E48" s="24">
        <v>4</v>
      </c>
      <c r="F48" s="24">
        <v>1</v>
      </c>
      <c r="G48" s="24">
        <v>0</v>
      </c>
      <c r="H48" s="24"/>
      <c r="I48" s="24"/>
    </row>
    <row r="49" spans="1:9" ht="13.5" customHeight="1">
      <c r="A49" s="24" t="s">
        <v>554</v>
      </c>
      <c r="B49" s="4" t="s">
        <v>555</v>
      </c>
      <c r="C49" s="24"/>
      <c r="D49" s="24" t="s">
        <v>168</v>
      </c>
      <c r="E49" s="24">
        <v>4</v>
      </c>
      <c r="F49" s="24">
        <v>1</v>
      </c>
      <c r="G49" s="24">
        <v>1</v>
      </c>
      <c r="H49" s="24"/>
      <c r="I49" s="24"/>
    </row>
    <row r="50" spans="1:9" ht="15.75" customHeight="1">
      <c r="A50" s="32" t="s">
        <v>556</v>
      </c>
      <c r="B50" s="31" t="s">
        <v>101</v>
      </c>
      <c r="C50" s="24"/>
      <c r="D50" s="24"/>
      <c r="E50" s="24">
        <v>4</v>
      </c>
      <c r="F50" s="24">
        <v>1</v>
      </c>
      <c r="G50" s="24">
        <v>2</v>
      </c>
      <c r="H50" s="24"/>
      <c r="I50" s="24"/>
    </row>
    <row r="51" spans="1:9" ht="15" customHeight="1">
      <c r="A51" s="24" t="s">
        <v>557</v>
      </c>
      <c r="B51" s="4" t="s">
        <v>558</v>
      </c>
      <c r="C51" s="24"/>
      <c r="D51" s="24" t="s">
        <v>176</v>
      </c>
      <c r="E51" s="24">
        <v>4</v>
      </c>
      <c r="F51" s="24">
        <v>1</v>
      </c>
      <c r="G51" s="24">
        <v>3</v>
      </c>
      <c r="H51" s="24"/>
      <c r="I51" s="24"/>
    </row>
    <row r="52" spans="1:9" ht="13.5" customHeight="1">
      <c r="A52" s="24" t="s">
        <v>559</v>
      </c>
      <c r="B52" s="4" t="s">
        <v>560</v>
      </c>
      <c r="C52" s="24"/>
      <c r="D52" s="24" t="s">
        <v>176</v>
      </c>
      <c r="E52" s="24">
        <v>4</v>
      </c>
      <c r="F52" s="24">
        <v>1</v>
      </c>
      <c r="G52" s="24">
        <v>4</v>
      </c>
      <c r="H52" s="24"/>
      <c r="I52" s="24"/>
    </row>
    <row r="53" spans="1:9" ht="14.25" customHeight="1">
      <c r="A53" s="24" t="s">
        <v>561</v>
      </c>
      <c r="B53" s="4" t="s">
        <v>562</v>
      </c>
      <c r="C53" s="24"/>
      <c r="D53" s="24" t="s">
        <v>176</v>
      </c>
      <c r="E53" s="24">
        <v>4</v>
      </c>
      <c r="F53" s="24">
        <v>1</v>
      </c>
      <c r="G53" s="24">
        <v>5</v>
      </c>
      <c r="H53" s="24"/>
      <c r="I53" s="24"/>
    </row>
    <row r="54" spans="1:9" ht="16.5" customHeight="1">
      <c r="A54" s="24" t="s">
        <v>563</v>
      </c>
      <c r="B54" s="4" t="s">
        <v>564</v>
      </c>
      <c r="C54" s="24"/>
      <c r="D54" s="24" t="s">
        <v>176</v>
      </c>
      <c r="E54" s="24">
        <v>4</v>
      </c>
      <c r="F54" s="24">
        <v>1</v>
      </c>
      <c r="G54" s="24">
        <v>6</v>
      </c>
      <c r="H54" s="24"/>
      <c r="I54" s="24"/>
    </row>
    <row r="55" spans="1:9" ht="15.75" customHeight="1">
      <c r="A55" s="32">
        <v>31</v>
      </c>
      <c r="B55" s="31" t="s">
        <v>102</v>
      </c>
      <c r="C55" s="24"/>
      <c r="D55" s="24"/>
      <c r="E55" s="24">
        <v>4</v>
      </c>
      <c r="F55" s="24">
        <v>1</v>
      </c>
      <c r="G55" s="24">
        <v>7</v>
      </c>
      <c r="H55" s="24"/>
      <c r="I55" s="24"/>
    </row>
    <row r="56" spans="1:9" ht="14.25" customHeight="1">
      <c r="A56" s="32" t="s">
        <v>565</v>
      </c>
      <c r="B56" s="31" t="s">
        <v>103</v>
      </c>
      <c r="C56" s="24"/>
      <c r="D56" s="24"/>
      <c r="E56" s="24">
        <v>4</v>
      </c>
      <c r="F56" s="24">
        <v>1</v>
      </c>
      <c r="G56" s="24">
        <v>8</v>
      </c>
      <c r="H56" s="24"/>
      <c r="I56" s="24"/>
    </row>
    <row r="57" spans="1:9" ht="27" customHeight="1">
      <c r="A57" s="24"/>
      <c r="B57" s="4" t="s">
        <v>566</v>
      </c>
      <c r="C57" s="24"/>
      <c r="D57" s="24"/>
      <c r="E57" s="24"/>
      <c r="F57" s="24"/>
      <c r="G57" s="24"/>
      <c r="H57" s="24"/>
      <c r="I57" s="24"/>
    </row>
    <row r="58" spans="1:9" ht="14.25" customHeight="1">
      <c r="A58" s="32" t="s">
        <v>567</v>
      </c>
      <c r="B58" s="31" t="s">
        <v>104</v>
      </c>
      <c r="C58" s="24"/>
      <c r="D58" s="24"/>
      <c r="E58" s="24">
        <v>4</v>
      </c>
      <c r="F58" s="24">
        <v>1</v>
      </c>
      <c r="G58" s="24">
        <v>9</v>
      </c>
      <c r="H58" s="24"/>
      <c r="I58" s="24"/>
    </row>
    <row r="59" spans="1:9" ht="13.5" customHeight="1">
      <c r="A59" s="24" t="s">
        <v>568</v>
      </c>
      <c r="B59" s="4" t="s">
        <v>569</v>
      </c>
      <c r="C59" s="24"/>
      <c r="D59" s="24" t="s">
        <v>168</v>
      </c>
      <c r="E59" s="24">
        <v>4</v>
      </c>
      <c r="F59" s="24">
        <v>2</v>
      </c>
      <c r="G59" s="24">
        <v>0</v>
      </c>
      <c r="H59" s="24"/>
      <c r="I59" s="24"/>
    </row>
    <row r="60" spans="1:9" ht="12.75" customHeight="1">
      <c r="A60" s="24" t="s">
        <v>570</v>
      </c>
      <c r="B60" s="4" t="s">
        <v>571</v>
      </c>
      <c r="C60" s="24"/>
      <c r="D60" s="24" t="s">
        <v>168</v>
      </c>
      <c r="E60" s="24">
        <v>4</v>
      </c>
      <c r="F60" s="24">
        <v>2</v>
      </c>
      <c r="G60" s="24">
        <v>1</v>
      </c>
      <c r="H60" s="24"/>
      <c r="I60" s="24"/>
    </row>
    <row r="61" spans="1:9" ht="12.75" customHeight="1">
      <c r="A61" s="24" t="s">
        <v>572</v>
      </c>
      <c r="B61" s="4" t="s">
        <v>573</v>
      </c>
      <c r="C61" s="24"/>
      <c r="D61" s="24" t="s">
        <v>168</v>
      </c>
      <c r="E61" s="24">
        <v>4</v>
      </c>
      <c r="F61" s="24">
        <v>2</v>
      </c>
      <c r="G61" s="24">
        <v>2</v>
      </c>
      <c r="H61" s="24"/>
      <c r="I61" s="24"/>
    </row>
    <row r="62" spans="1:9" ht="27.75" customHeight="1">
      <c r="A62" s="24" t="s">
        <v>574</v>
      </c>
      <c r="B62" s="4" t="s">
        <v>575</v>
      </c>
      <c r="C62" s="24"/>
      <c r="D62" s="24" t="s">
        <v>168</v>
      </c>
      <c r="E62" s="24">
        <v>4</v>
      </c>
      <c r="F62" s="24">
        <v>2</v>
      </c>
      <c r="G62" s="24">
        <v>3</v>
      </c>
      <c r="H62" s="24"/>
      <c r="I62" s="24"/>
    </row>
    <row r="63" spans="1:9" ht="14.25" customHeight="1">
      <c r="A63" s="32" t="s">
        <v>576</v>
      </c>
      <c r="B63" s="31" t="s">
        <v>105</v>
      </c>
      <c r="C63" s="24"/>
      <c r="D63" s="24"/>
      <c r="E63" s="24">
        <v>4</v>
      </c>
      <c r="F63" s="24">
        <v>2</v>
      </c>
      <c r="G63" s="24">
        <v>4</v>
      </c>
      <c r="H63" s="24"/>
      <c r="I63" s="24"/>
    </row>
    <row r="64" spans="1:9" ht="12.75" customHeight="1">
      <c r="A64" s="24" t="s">
        <v>577</v>
      </c>
      <c r="B64" s="4" t="s">
        <v>578</v>
      </c>
      <c r="C64" s="24"/>
      <c r="D64" s="24" t="s">
        <v>176</v>
      </c>
      <c r="E64" s="24">
        <v>4</v>
      </c>
      <c r="F64" s="24">
        <v>2</v>
      </c>
      <c r="G64" s="24">
        <v>5</v>
      </c>
      <c r="H64" s="24"/>
      <c r="I64" s="24"/>
    </row>
    <row r="65" spans="1:9" ht="15.75" customHeight="1">
      <c r="A65" s="24" t="s">
        <v>579</v>
      </c>
      <c r="B65" s="4" t="s">
        <v>580</v>
      </c>
      <c r="C65" s="24"/>
      <c r="D65" s="24" t="s">
        <v>176</v>
      </c>
      <c r="E65" s="24">
        <v>4</v>
      </c>
      <c r="F65" s="24">
        <v>2</v>
      </c>
      <c r="G65" s="24">
        <v>6</v>
      </c>
      <c r="H65" s="24"/>
      <c r="I65" s="24"/>
    </row>
    <row r="66" spans="1:9" ht="14.25" customHeight="1">
      <c r="A66" s="24" t="s">
        <v>581</v>
      </c>
      <c r="B66" s="4" t="s">
        <v>582</v>
      </c>
      <c r="C66" s="24"/>
      <c r="D66" s="24" t="s">
        <v>176</v>
      </c>
      <c r="E66" s="24">
        <v>4</v>
      </c>
      <c r="F66" s="24">
        <v>2</v>
      </c>
      <c r="G66" s="24">
        <v>7</v>
      </c>
      <c r="H66" s="24"/>
      <c r="I66" s="24"/>
    </row>
    <row r="67" spans="1:9" ht="12" customHeight="1">
      <c r="A67" s="24" t="s">
        <v>583</v>
      </c>
      <c r="B67" s="4" t="s">
        <v>584</v>
      </c>
      <c r="C67" s="24"/>
      <c r="D67" s="24" t="s">
        <v>176</v>
      </c>
      <c r="E67" s="24">
        <v>4</v>
      </c>
      <c r="F67" s="24">
        <v>2</v>
      </c>
      <c r="G67" s="24">
        <v>8</v>
      </c>
      <c r="H67" s="24"/>
      <c r="I67" s="24"/>
    </row>
    <row r="68" spans="1:9" ht="13.5" customHeight="1">
      <c r="A68" s="24" t="s">
        <v>585</v>
      </c>
      <c r="B68" s="4" t="s">
        <v>586</v>
      </c>
      <c r="C68" s="24"/>
      <c r="D68" s="24" t="s">
        <v>176</v>
      </c>
      <c r="E68" s="24">
        <v>4</v>
      </c>
      <c r="F68" s="24">
        <v>2</v>
      </c>
      <c r="G68" s="24">
        <v>9</v>
      </c>
      <c r="H68" s="24"/>
      <c r="I68" s="24"/>
    </row>
    <row r="69" spans="1:9" ht="27" customHeight="1">
      <c r="A69" s="24" t="s">
        <v>587</v>
      </c>
      <c r="B69" s="4" t="s">
        <v>588</v>
      </c>
      <c r="C69" s="24"/>
      <c r="D69" s="24" t="s">
        <v>176</v>
      </c>
      <c r="E69" s="24">
        <v>4</v>
      </c>
      <c r="F69" s="24">
        <v>3</v>
      </c>
      <c r="G69" s="24">
        <v>0</v>
      </c>
      <c r="H69" s="24"/>
      <c r="I69" s="24"/>
    </row>
    <row r="70" spans="1:9" ht="14.25" customHeight="1">
      <c r="A70" s="32" t="s">
        <v>589</v>
      </c>
      <c r="B70" s="31" t="s">
        <v>106</v>
      </c>
      <c r="C70" s="24"/>
      <c r="D70" s="24"/>
      <c r="E70" s="24">
        <v>4</v>
      </c>
      <c r="F70" s="24">
        <v>3</v>
      </c>
      <c r="G70" s="24">
        <v>1</v>
      </c>
      <c r="H70" s="24"/>
      <c r="I70" s="24"/>
    </row>
    <row r="71" spans="1:9" ht="14.25" customHeight="1">
      <c r="A71" s="32" t="s">
        <v>590</v>
      </c>
      <c r="B71" s="31" t="s">
        <v>107</v>
      </c>
      <c r="C71" s="24"/>
      <c r="D71" s="24"/>
      <c r="E71" s="24">
        <v>4</v>
      </c>
      <c r="F71" s="24">
        <v>3</v>
      </c>
      <c r="G71" s="24">
        <v>2</v>
      </c>
      <c r="H71" s="24"/>
      <c r="I71" s="24"/>
    </row>
    <row r="72" spans="1:9" ht="13.5" customHeight="1">
      <c r="A72" s="32" t="s">
        <v>591</v>
      </c>
      <c r="B72" s="4" t="s">
        <v>592</v>
      </c>
      <c r="C72" s="24"/>
      <c r="D72" s="24"/>
      <c r="E72" s="24">
        <v>4</v>
      </c>
      <c r="F72" s="24">
        <v>3</v>
      </c>
      <c r="G72" s="24">
        <v>3</v>
      </c>
      <c r="H72" s="24"/>
      <c r="I72" s="24"/>
    </row>
    <row r="73" spans="1:9" ht="14.25" customHeight="1">
      <c r="A73" s="32" t="s">
        <v>593</v>
      </c>
      <c r="B73" s="4" t="s">
        <v>594</v>
      </c>
      <c r="C73" s="24"/>
      <c r="D73" s="24"/>
      <c r="E73" s="24">
        <v>4</v>
      </c>
      <c r="F73" s="24">
        <v>3</v>
      </c>
      <c r="G73" s="24">
        <v>4</v>
      </c>
      <c r="H73" s="24"/>
      <c r="I73" s="24"/>
    </row>
    <row r="74" spans="1:9" ht="12.75" customHeight="1">
      <c r="A74" s="32" t="s">
        <v>595</v>
      </c>
      <c r="B74" s="4" t="s">
        <v>596</v>
      </c>
      <c r="C74" s="24"/>
      <c r="D74" s="24"/>
      <c r="E74" s="24">
        <v>4</v>
      </c>
      <c r="F74" s="24">
        <v>3</v>
      </c>
      <c r="G74" s="24">
        <v>5</v>
      </c>
      <c r="H74" s="24"/>
      <c r="I74" s="24"/>
    </row>
    <row r="75" spans="1:9" ht="13.5" customHeight="1">
      <c r="A75" s="32" t="s">
        <v>597</v>
      </c>
      <c r="B75" s="4" t="s">
        <v>598</v>
      </c>
      <c r="C75" s="24"/>
      <c r="D75" s="24"/>
      <c r="E75" s="24">
        <v>4</v>
      </c>
      <c r="F75" s="24">
        <v>3</v>
      </c>
      <c r="G75" s="24">
        <v>6</v>
      </c>
      <c r="H75" s="24"/>
      <c r="I75" s="24"/>
    </row>
    <row r="76" spans="1:9" ht="13.5" customHeight="1">
      <c r="A76" s="32" t="s">
        <v>599</v>
      </c>
      <c r="B76" s="4" t="s">
        <v>600</v>
      </c>
      <c r="C76" s="24"/>
      <c r="D76" s="24"/>
      <c r="E76" s="24">
        <v>4</v>
      </c>
      <c r="F76" s="24">
        <v>3</v>
      </c>
      <c r="G76" s="24">
        <v>7</v>
      </c>
      <c r="H76" s="24"/>
      <c r="I76" s="24"/>
    </row>
    <row r="77" spans="1:9" ht="14.25" customHeight="1">
      <c r="A77" s="32" t="s">
        <v>601</v>
      </c>
      <c r="B77" s="4" t="s">
        <v>602</v>
      </c>
      <c r="C77" s="24"/>
      <c r="D77" s="24" t="s">
        <v>168</v>
      </c>
      <c r="E77" s="24">
        <v>4</v>
      </c>
      <c r="F77" s="24">
        <v>3</v>
      </c>
      <c r="G77" s="24">
        <v>8</v>
      </c>
      <c r="H77" s="24"/>
      <c r="I77" s="24"/>
    </row>
    <row r="78" spans="1:9" ht="15" customHeight="1">
      <c r="A78" s="32" t="s">
        <v>603</v>
      </c>
      <c r="B78" s="4" t="s">
        <v>604</v>
      </c>
      <c r="C78" s="24"/>
      <c r="D78" s="24" t="s">
        <v>176</v>
      </c>
      <c r="E78" s="24">
        <v>4</v>
      </c>
      <c r="F78" s="24">
        <v>3</v>
      </c>
      <c r="G78" s="24">
        <v>9</v>
      </c>
      <c r="H78" s="24"/>
      <c r="I78" s="24"/>
    </row>
    <row r="79" spans="1:9" ht="26.25" customHeight="1">
      <c r="A79" s="32" t="s">
        <v>605</v>
      </c>
      <c r="B79" s="4" t="s">
        <v>606</v>
      </c>
      <c r="C79" s="24"/>
      <c r="D79" s="24"/>
      <c r="E79" s="24">
        <v>4</v>
      </c>
      <c r="F79" s="24">
        <v>4</v>
      </c>
      <c r="G79" s="24">
        <v>0</v>
      </c>
      <c r="H79" s="24"/>
      <c r="I79" s="24"/>
    </row>
    <row r="81" spans="1:8" s="45" customFormat="1" ht="13.5">
      <c r="A81" s="58" t="s">
        <v>5</v>
      </c>
      <c r="B81" s="37"/>
      <c r="H81" s="45" t="s">
        <v>331</v>
      </c>
    </row>
    <row r="82" spans="1:8" s="45" customFormat="1" ht="13.5">
      <c r="A82" s="59"/>
      <c r="B82" s="37"/>
      <c r="E82" s="60"/>
      <c r="F82" s="60"/>
      <c r="H82" s="60"/>
    </row>
    <row r="83" spans="1:8" s="45" customFormat="1">
      <c r="C83" s="45" t="s">
        <v>332</v>
      </c>
    </row>
    <row r="84" spans="1:8" s="45" customFormat="1"/>
    <row r="85" spans="1:8" s="45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K27" sqref="K27"/>
    </sheetView>
  </sheetViews>
  <sheetFormatPr defaultRowHeight="12.75"/>
  <cols>
    <col min="1" max="1" width="15.28515625" style="18" customWidth="1"/>
    <col min="2" max="2" width="40.7109375" style="18" customWidth="1"/>
    <col min="3" max="3" width="9.140625" style="18"/>
    <col min="4" max="4" width="2.5703125" style="18" customWidth="1"/>
    <col min="5" max="6" width="2.85546875" style="18" customWidth="1"/>
    <col min="7" max="7" width="15.140625" style="79" customWidth="1"/>
    <col min="8" max="8" width="15.85546875" style="79" customWidth="1"/>
    <col min="9" max="16384" width="9.140625" style="18"/>
  </cols>
  <sheetData>
    <row r="1" spans="1:12" ht="13.5">
      <c r="G1" s="67"/>
      <c r="H1" s="68" t="s">
        <v>127</v>
      </c>
    </row>
    <row r="2" spans="1:12" ht="13.5">
      <c r="G2" s="67"/>
      <c r="H2" s="82" t="s">
        <v>160</v>
      </c>
    </row>
    <row r="3" spans="1:12" ht="13.5">
      <c r="A3" s="47" t="s">
        <v>333</v>
      </c>
      <c r="B3" s="51" t="s">
        <v>647</v>
      </c>
      <c r="C3" s="49"/>
      <c r="D3" s="49"/>
      <c r="E3" s="49"/>
      <c r="F3" s="49"/>
      <c r="G3" s="92"/>
      <c r="H3" s="93"/>
      <c r="I3" s="48"/>
      <c r="L3" s="107"/>
    </row>
    <row r="4" spans="1:12" ht="13.5">
      <c r="A4" s="47" t="s">
        <v>177</v>
      </c>
      <c r="B4" s="52" t="s">
        <v>687</v>
      </c>
      <c r="C4" s="49"/>
      <c r="D4" s="49"/>
      <c r="E4" s="49"/>
      <c r="F4" s="49"/>
      <c r="G4" s="92"/>
      <c r="H4" s="93"/>
      <c r="I4" s="50"/>
    </row>
    <row r="5" spans="1:12">
      <c r="A5" s="47" t="s">
        <v>178</v>
      </c>
      <c r="B5" s="252" t="s">
        <v>645</v>
      </c>
      <c r="C5" s="253"/>
      <c r="D5" s="253"/>
      <c r="E5" s="253"/>
      <c r="F5" s="253"/>
      <c r="G5" s="253"/>
      <c r="H5" s="254"/>
      <c r="I5" s="50"/>
    </row>
    <row r="6" spans="1:12">
      <c r="A6" s="47" t="s">
        <v>179</v>
      </c>
      <c r="B6" s="255" t="s">
        <v>644</v>
      </c>
      <c r="C6" s="256"/>
      <c r="D6" s="256"/>
      <c r="E6" s="256"/>
      <c r="F6" s="256"/>
      <c r="G6" s="256"/>
      <c r="H6" s="257"/>
      <c r="I6" s="50"/>
    </row>
    <row r="7" spans="1:12">
      <c r="A7" s="47" t="s">
        <v>180</v>
      </c>
      <c r="B7" s="255" t="s">
        <v>1</v>
      </c>
      <c r="C7" s="256"/>
      <c r="D7" s="256"/>
      <c r="E7" s="256"/>
      <c r="F7" s="256"/>
      <c r="G7" s="256"/>
      <c r="H7" s="257"/>
      <c r="I7" s="50"/>
    </row>
    <row r="8" spans="1:12">
      <c r="F8" s="107"/>
      <c r="G8" s="83"/>
      <c r="H8" s="83"/>
      <c r="I8" s="107"/>
    </row>
    <row r="9" spans="1:12">
      <c r="G9" s="67"/>
      <c r="H9" s="67"/>
    </row>
    <row r="10" spans="1:12" ht="12.75" customHeight="1">
      <c r="A10" s="262" t="s">
        <v>649</v>
      </c>
      <c r="B10" s="263"/>
      <c r="C10" s="263"/>
      <c r="D10" s="263"/>
      <c r="E10" s="263"/>
      <c r="F10" s="263"/>
      <c r="G10" s="263"/>
      <c r="H10" s="264"/>
      <c r="I10" s="38"/>
    </row>
    <row r="11" spans="1:12" ht="14.25" customHeight="1">
      <c r="A11" s="259" t="s">
        <v>648</v>
      </c>
      <c r="B11" s="260"/>
      <c r="C11" s="260"/>
      <c r="D11" s="260"/>
      <c r="E11" s="260"/>
      <c r="F11" s="260"/>
      <c r="G11" s="260"/>
      <c r="H11" s="261"/>
      <c r="I11" s="39"/>
    </row>
    <row r="12" spans="1:12">
      <c r="A12" s="258" t="s">
        <v>689</v>
      </c>
      <c r="B12" s="258"/>
      <c r="C12" s="258"/>
      <c r="D12" s="258"/>
      <c r="E12" s="258"/>
      <c r="F12" s="258"/>
      <c r="G12" s="258"/>
      <c r="H12" s="258"/>
    </row>
    <row r="13" spans="1:12">
      <c r="B13" s="108"/>
      <c r="C13" s="108"/>
      <c r="D13" s="108"/>
      <c r="E13" s="108"/>
      <c r="F13" s="108"/>
      <c r="G13" s="94"/>
      <c r="H13" s="94"/>
    </row>
    <row r="14" spans="1:12">
      <c r="G14" s="67"/>
      <c r="H14" s="67"/>
    </row>
    <row r="15" spans="1:12">
      <c r="G15" s="67"/>
      <c r="H15" s="95" t="s">
        <v>608</v>
      </c>
    </row>
    <row r="16" spans="1:12" ht="12.75" customHeight="1">
      <c r="A16" s="192" t="s">
        <v>122</v>
      </c>
      <c r="B16" s="192" t="s">
        <v>508</v>
      </c>
      <c r="C16" s="192" t="s">
        <v>183</v>
      </c>
      <c r="D16" s="274" t="s">
        <v>510</v>
      </c>
      <c r="E16" s="275"/>
      <c r="F16" s="276"/>
      <c r="G16" s="268" t="s">
        <v>336</v>
      </c>
      <c r="H16" s="269"/>
    </row>
    <row r="17" spans="1:8">
      <c r="A17" s="232"/>
      <c r="B17" s="232"/>
      <c r="C17" s="232"/>
      <c r="D17" s="277"/>
      <c r="E17" s="278"/>
      <c r="F17" s="279"/>
      <c r="G17" s="270"/>
      <c r="H17" s="271"/>
    </row>
    <row r="18" spans="1:8">
      <c r="A18" s="232"/>
      <c r="B18" s="232"/>
      <c r="C18" s="232"/>
      <c r="D18" s="277"/>
      <c r="E18" s="278"/>
      <c r="F18" s="279"/>
      <c r="G18" s="272"/>
      <c r="H18" s="273"/>
    </row>
    <row r="19" spans="1:8">
      <c r="A19" s="232"/>
      <c r="B19" s="232"/>
      <c r="C19" s="232"/>
      <c r="D19" s="277"/>
      <c r="E19" s="278"/>
      <c r="F19" s="279"/>
      <c r="G19" s="266" t="s">
        <v>511</v>
      </c>
      <c r="H19" s="266" t="s">
        <v>512</v>
      </c>
    </row>
    <row r="20" spans="1:8">
      <c r="A20" s="233"/>
      <c r="B20" s="233"/>
      <c r="C20" s="233"/>
      <c r="D20" s="280"/>
      <c r="E20" s="281"/>
      <c r="F20" s="282"/>
      <c r="G20" s="267"/>
      <c r="H20" s="267"/>
    </row>
    <row r="21" spans="1:8">
      <c r="A21" s="104">
        <v>1</v>
      </c>
      <c r="B21" s="104">
        <v>2</v>
      </c>
      <c r="C21" s="104">
        <v>3</v>
      </c>
      <c r="D21" s="175">
        <v>4</v>
      </c>
      <c r="E21" s="265"/>
      <c r="F21" s="170"/>
      <c r="G21" s="81">
        <v>5</v>
      </c>
      <c r="H21" s="81">
        <v>6</v>
      </c>
    </row>
    <row r="22" spans="1:8" ht="25.5">
      <c r="A22" s="104" t="s">
        <v>609</v>
      </c>
      <c r="B22" s="105" t="s">
        <v>610</v>
      </c>
      <c r="C22" s="104"/>
      <c r="D22" s="175"/>
      <c r="E22" s="265"/>
      <c r="F22" s="170"/>
      <c r="G22" s="81"/>
      <c r="H22" s="81"/>
    </row>
    <row r="23" spans="1:8" ht="26.25">
      <c r="A23" s="32" t="s">
        <v>611</v>
      </c>
      <c r="B23" s="106" t="s">
        <v>108</v>
      </c>
      <c r="C23" s="104"/>
      <c r="D23" s="104">
        <v>3</v>
      </c>
      <c r="E23" s="104">
        <v>0</v>
      </c>
      <c r="F23" s="104">
        <v>1</v>
      </c>
      <c r="G23" s="141">
        <f>G24+G25+G26</f>
        <v>10875649</v>
      </c>
      <c r="H23" s="141">
        <f>H24+H25+H26</f>
        <v>12705106</v>
      </c>
    </row>
    <row r="24" spans="1:8">
      <c r="A24" s="104" t="s">
        <v>514</v>
      </c>
      <c r="B24" s="105" t="s">
        <v>612</v>
      </c>
      <c r="C24" s="104"/>
      <c r="D24" s="104">
        <v>3</v>
      </c>
      <c r="E24" s="104">
        <v>0</v>
      </c>
      <c r="F24" s="104">
        <v>2</v>
      </c>
      <c r="G24" s="119">
        <v>10791404</v>
      </c>
      <c r="H24" s="142">
        <v>12602486</v>
      </c>
    </row>
    <row r="25" spans="1:8">
      <c r="A25" s="104" t="s">
        <v>517</v>
      </c>
      <c r="B25" s="105" t="s">
        <v>613</v>
      </c>
      <c r="C25" s="104"/>
      <c r="D25" s="104">
        <v>3</v>
      </c>
      <c r="E25" s="104">
        <v>0</v>
      </c>
      <c r="F25" s="104">
        <v>3</v>
      </c>
      <c r="G25" s="119">
        <v>29345</v>
      </c>
      <c r="H25" s="142">
        <v>43863</v>
      </c>
    </row>
    <row r="26" spans="1:8">
      <c r="A26" s="104" t="s">
        <v>519</v>
      </c>
      <c r="B26" s="105" t="s">
        <v>614</v>
      </c>
      <c r="C26" s="104"/>
      <c r="D26" s="104">
        <v>3</v>
      </c>
      <c r="E26" s="104">
        <v>0</v>
      </c>
      <c r="F26" s="104">
        <v>4</v>
      </c>
      <c r="G26" s="119">
        <v>54900</v>
      </c>
      <c r="H26" s="142">
        <v>58757</v>
      </c>
    </row>
    <row r="27" spans="1:8" ht="26.25">
      <c r="A27" s="32" t="s">
        <v>615</v>
      </c>
      <c r="B27" s="106" t="s">
        <v>109</v>
      </c>
      <c r="C27" s="104"/>
      <c r="D27" s="104">
        <v>3</v>
      </c>
      <c r="E27" s="104">
        <v>0</v>
      </c>
      <c r="F27" s="104">
        <v>5</v>
      </c>
      <c r="G27" s="141">
        <f>G28+G29+G30+G31+G32</f>
        <v>9159829</v>
      </c>
      <c r="H27" s="141">
        <f>H28+H29+H30+H31+H32</f>
        <v>13465336</v>
      </c>
    </row>
    <row r="28" spans="1:8" ht="25.5">
      <c r="A28" s="104" t="s">
        <v>514</v>
      </c>
      <c r="B28" s="105" t="s">
        <v>616</v>
      </c>
      <c r="C28" s="104"/>
      <c r="D28" s="104">
        <v>3</v>
      </c>
      <c r="E28" s="104">
        <v>0</v>
      </c>
      <c r="F28" s="104">
        <v>6</v>
      </c>
      <c r="G28" s="120">
        <v>5941073</v>
      </c>
      <c r="H28" s="143">
        <v>9797017</v>
      </c>
    </row>
    <row r="29" spans="1:8" ht="25.5">
      <c r="A29" s="104" t="s">
        <v>517</v>
      </c>
      <c r="B29" s="105" t="s">
        <v>617</v>
      </c>
      <c r="C29" s="104"/>
      <c r="D29" s="104">
        <v>3</v>
      </c>
      <c r="E29" s="104">
        <v>0</v>
      </c>
      <c r="F29" s="104">
        <v>7</v>
      </c>
      <c r="G29" s="119">
        <v>2736857</v>
      </c>
      <c r="H29" s="142">
        <v>3141798</v>
      </c>
    </row>
    <row r="30" spans="1:8">
      <c r="A30" s="104" t="s">
        <v>519</v>
      </c>
      <c r="B30" s="105" t="s">
        <v>618</v>
      </c>
      <c r="C30" s="104"/>
      <c r="D30" s="104">
        <v>3</v>
      </c>
      <c r="E30" s="104">
        <v>0</v>
      </c>
      <c r="F30" s="104">
        <v>8</v>
      </c>
      <c r="G30" s="119">
        <v>88169</v>
      </c>
      <c r="H30" s="142">
        <v>105536</v>
      </c>
    </row>
    <row r="31" spans="1:8">
      <c r="A31" s="104" t="s">
        <v>521</v>
      </c>
      <c r="B31" s="105" t="s">
        <v>619</v>
      </c>
      <c r="C31" s="104"/>
      <c r="D31" s="104">
        <v>3</v>
      </c>
      <c r="E31" s="104">
        <v>0</v>
      </c>
      <c r="F31" s="104">
        <v>9</v>
      </c>
      <c r="G31" s="119">
        <v>390958</v>
      </c>
      <c r="H31" s="142">
        <v>416626</v>
      </c>
    </row>
    <row r="32" spans="1:8">
      <c r="A32" s="104" t="s">
        <v>523</v>
      </c>
      <c r="B32" s="105" t="s">
        <v>620</v>
      </c>
      <c r="C32" s="104"/>
      <c r="D32" s="104">
        <v>3</v>
      </c>
      <c r="E32" s="104">
        <v>1</v>
      </c>
      <c r="F32" s="104">
        <v>0</v>
      </c>
      <c r="G32" s="121">
        <v>2772</v>
      </c>
      <c r="H32" s="162">
        <v>4359</v>
      </c>
    </row>
    <row r="33" spans="1:8" ht="26.25">
      <c r="A33" s="32" t="s">
        <v>621</v>
      </c>
      <c r="B33" s="106" t="s">
        <v>110</v>
      </c>
      <c r="C33" s="104"/>
      <c r="D33" s="104">
        <v>3</v>
      </c>
      <c r="E33" s="104">
        <v>1</v>
      </c>
      <c r="F33" s="104">
        <v>1</v>
      </c>
      <c r="G33" s="122">
        <f>G23-G27</f>
        <v>1715820</v>
      </c>
      <c r="H33" s="144" t="s">
        <v>176</v>
      </c>
    </row>
    <row r="34" spans="1:8" ht="26.25">
      <c r="A34" s="32" t="s">
        <v>622</v>
      </c>
      <c r="B34" s="106" t="s">
        <v>111</v>
      </c>
      <c r="C34" s="104"/>
      <c r="D34" s="104">
        <v>3</v>
      </c>
      <c r="E34" s="104">
        <v>1</v>
      </c>
      <c r="F34" s="104">
        <v>2</v>
      </c>
      <c r="G34" s="119"/>
      <c r="H34" s="142">
        <f>H27-H23</f>
        <v>760230</v>
      </c>
    </row>
    <row r="35" spans="1:8" ht="25.5">
      <c r="A35" s="104" t="s">
        <v>623</v>
      </c>
      <c r="B35" s="105" t="s">
        <v>624</v>
      </c>
      <c r="C35" s="104"/>
      <c r="D35" s="104"/>
      <c r="E35" s="104"/>
      <c r="F35" s="104"/>
      <c r="G35" s="119"/>
      <c r="H35" s="142"/>
    </row>
    <row r="36" spans="1:8" ht="26.25">
      <c r="A36" s="32" t="s">
        <v>611</v>
      </c>
      <c r="B36" s="106" t="s">
        <v>112</v>
      </c>
      <c r="C36" s="104"/>
      <c r="D36" s="104">
        <v>3</v>
      </c>
      <c r="E36" s="104">
        <v>1</v>
      </c>
      <c r="F36" s="104">
        <v>3</v>
      </c>
      <c r="G36" s="141">
        <f>G37+G38+G39+G40+G41+G42</f>
        <v>785433</v>
      </c>
      <c r="H36" s="141">
        <f>H37+H38+H39+H40+H41+H42</f>
        <v>1673003</v>
      </c>
    </row>
    <row r="37" spans="1:8" ht="25.5">
      <c r="A37" s="104" t="s">
        <v>514</v>
      </c>
      <c r="B37" s="105" t="s">
        <v>545</v>
      </c>
      <c r="C37" s="104"/>
      <c r="D37" s="104">
        <v>3</v>
      </c>
      <c r="E37" s="104">
        <v>1</v>
      </c>
      <c r="F37" s="104">
        <v>4</v>
      </c>
      <c r="G37" s="119"/>
      <c r="H37" s="142">
        <v>0</v>
      </c>
    </row>
    <row r="38" spans="1:8">
      <c r="A38" s="104" t="s">
        <v>517</v>
      </c>
      <c r="B38" s="105" t="s">
        <v>547</v>
      </c>
      <c r="C38" s="104"/>
      <c r="D38" s="104">
        <v>3</v>
      </c>
      <c r="E38" s="104">
        <v>1</v>
      </c>
      <c r="F38" s="104">
        <v>5</v>
      </c>
      <c r="G38" s="119"/>
      <c r="H38" s="142">
        <v>0</v>
      </c>
    </row>
    <row r="39" spans="1:8">
      <c r="A39" s="104" t="s">
        <v>519</v>
      </c>
      <c r="B39" s="105" t="s">
        <v>549</v>
      </c>
      <c r="C39" s="104"/>
      <c r="D39" s="104">
        <v>3</v>
      </c>
      <c r="E39" s="104">
        <v>1</v>
      </c>
      <c r="F39" s="104">
        <v>6</v>
      </c>
      <c r="G39" s="119"/>
      <c r="H39" s="142">
        <v>7320</v>
      </c>
    </row>
    <row r="40" spans="1:8">
      <c r="A40" s="104" t="s">
        <v>521</v>
      </c>
      <c r="B40" s="105" t="s">
        <v>551</v>
      </c>
      <c r="C40" s="104"/>
      <c r="D40" s="104">
        <v>3</v>
      </c>
      <c r="E40" s="104">
        <v>1</v>
      </c>
      <c r="F40" s="104">
        <v>7</v>
      </c>
      <c r="G40" s="119"/>
      <c r="H40" s="142">
        <v>0</v>
      </c>
    </row>
    <row r="41" spans="1:8">
      <c r="A41" s="104" t="s">
        <v>523</v>
      </c>
      <c r="B41" s="105" t="s">
        <v>553</v>
      </c>
      <c r="C41" s="104"/>
      <c r="D41" s="104">
        <v>3</v>
      </c>
      <c r="E41" s="104">
        <v>1</v>
      </c>
      <c r="F41" s="104">
        <v>8</v>
      </c>
      <c r="G41" s="119"/>
      <c r="H41" s="142">
        <v>0</v>
      </c>
    </row>
    <row r="42" spans="1:8" ht="25.5">
      <c r="A42" s="104" t="s">
        <v>524</v>
      </c>
      <c r="B42" s="105" t="s">
        <v>555</v>
      </c>
      <c r="C42" s="104"/>
      <c r="D42" s="104">
        <v>3</v>
      </c>
      <c r="E42" s="104">
        <v>1</v>
      </c>
      <c r="F42" s="104">
        <v>9</v>
      </c>
      <c r="G42" s="119">
        <v>785433</v>
      </c>
      <c r="H42" s="142">
        <v>1665683</v>
      </c>
    </row>
    <row r="43" spans="1:8" ht="26.25">
      <c r="A43" s="32" t="s">
        <v>615</v>
      </c>
      <c r="B43" s="106" t="s">
        <v>113</v>
      </c>
      <c r="C43" s="104"/>
      <c r="D43" s="104">
        <v>3</v>
      </c>
      <c r="E43" s="104">
        <v>2</v>
      </c>
      <c r="F43" s="104">
        <v>0</v>
      </c>
      <c r="G43" s="141">
        <f>G44+G45+G46+G47</f>
        <v>1359790</v>
      </c>
      <c r="H43" s="141">
        <f>H44+H45+H46+H47</f>
        <v>837455</v>
      </c>
    </row>
    <row r="44" spans="1:8" ht="25.5">
      <c r="A44" s="104" t="s">
        <v>514</v>
      </c>
      <c r="B44" s="105" t="s">
        <v>558</v>
      </c>
      <c r="C44" s="104"/>
      <c r="D44" s="104">
        <v>3</v>
      </c>
      <c r="E44" s="104">
        <v>2</v>
      </c>
      <c r="F44" s="104">
        <v>1</v>
      </c>
      <c r="G44" s="119"/>
      <c r="H44" s="142">
        <v>0</v>
      </c>
    </row>
    <row r="45" spans="1:8">
      <c r="A45" s="104" t="s">
        <v>517</v>
      </c>
      <c r="B45" s="105" t="s">
        <v>560</v>
      </c>
      <c r="C45" s="104"/>
      <c r="D45" s="104">
        <v>3</v>
      </c>
      <c r="E45" s="104">
        <v>2</v>
      </c>
      <c r="F45" s="104">
        <v>2</v>
      </c>
      <c r="G45" s="119"/>
      <c r="H45" s="142">
        <v>0</v>
      </c>
    </row>
    <row r="46" spans="1:8">
      <c r="A46" s="104" t="s">
        <v>519</v>
      </c>
      <c r="B46" s="105" t="s">
        <v>562</v>
      </c>
      <c r="C46" s="104"/>
      <c r="D46" s="104">
        <v>3</v>
      </c>
      <c r="E46" s="104">
        <v>2</v>
      </c>
      <c r="F46" s="104">
        <v>3</v>
      </c>
      <c r="G46" s="119">
        <v>1359790</v>
      </c>
      <c r="H46" s="142">
        <v>837455</v>
      </c>
    </row>
    <row r="47" spans="1:8" ht="25.5">
      <c r="A47" s="104" t="s">
        <v>521</v>
      </c>
      <c r="B47" s="105" t="s">
        <v>564</v>
      </c>
      <c r="C47" s="104"/>
      <c r="D47" s="104">
        <v>3</v>
      </c>
      <c r="E47" s="104">
        <v>2</v>
      </c>
      <c r="F47" s="104">
        <v>4</v>
      </c>
      <c r="G47" s="123"/>
      <c r="H47" s="110">
        <v>0</v>
      </c>
    </row>
    <row r="48" spans="1:8" ht="26.25">
      <c r="A48" s="32" t="s">
        <v>621</v>
      </c>
      <c r="B48" s="106" t="s">
        <v>114</v>
      </c>
      <c r="C48" s="104"/>
      <c r="D48" s="104">
        <v>3</v>
      </c>
      <c r="E48" s="104">
        <v>2</v>
      </c>
      <c r="F48" s="104">
        <v>5</v>
      </c>
      <c r="G48" s="123"/>
      <c r="H48" s="163">
        <f>H36-H43</f>
        <v>835548</v>
      </c>
    </row>
    <row r="49" spans="1:8" ht="34.5" customHeight="1">
      <c r="A49" s="32" t="s">
        <v>622</v>
      </c>
      <c r="B49" s="106" t="s">
        <v>115</v>
      </c>
      <c r="C49" s="104"/>
      <c r="D49" s="104">
        <v>3</v>
      </c>
      <c r="E49" s="104">
        <v>2</v>
      </c>
      <c r="F49" s="104">
        <v>6</v>
      </c>
      <c r="G49" s="123">
        <f>G43-G36</f>
        <v>574357</v>
      </c>
      <c r="H49" s="145">
        <v>0</v>
      </c>
    </row>
    <row r="50" spans="1:8" ht="25.5">
      <c r="A50" s="104" t="s">
        <v>625</v>
      </c>
      <c r="B50" s="105" t="s">
        <v>626</v>
      </c>
      <c r="C50" s="104"/>
      <c r="D50" s="104"/>
      <c r="E50" s="104"/>
      <c r="F50" s="105"/>
      <c r="G50" s="124"/>
      <c r="H50" s="146"/>
    </row>
    <row r="51" spans="1:8" ht="26.25">
      <c r="A51" s="32" t="s">
        <v>611</v>
      </c>
      <c r="B51" s="106" t="s">
        <v>116</v>
      </c>
      <c r="C51" s="104"/>
      <c r="D51" s="104">
        <v>3</v>
      </c>
      <c r="E51" s="104">
        <v>2</v>
      </c>
      <c r="F51" s="105">
        <v>7</v>
      </c>
      <c r="G51" s="141">
        <f>G52+G53+G54+G55</f>
        <v>5405481</v>
      </c>
      <c r="H51" s="141">
        <f>H52+H53+H54+H55</f>
        <v>5503972</v>
      </c>
    </row>
    <row r="52" spans="1:8">
      <c r="A52" s="104" t="s">
        <v>514</v>
      </c>
      <c r="B52" s="105" t="s">
        <v>569</v>
      </c>
      <c r="C52" s="104"/>
      <c r="D52" s="104">
        <v>3</v>
      </c>
      <c r="E52" s="104">
        <v>2</v>
      </c>
      <c r="F52" s="104">
        <v>8</v>
      </c>
      <c r="G52" s="123"/>
      <c r="H52" s="110">
        <v>0</v>
      </c>
    </row>
    <row r="53" spans="1:8">
      <c r="A53" s="104" t="s">
        <v>517</v>
      </c>
      <c r="B53" s="105" t="s">
        <v>571</v>
      </c>
      <c r="C53" s="104"/>
      <c r="D53" s="104">
        <v>3</v>
      </c>
      <c r="E53" s="104">
        <v>2</v>
      </c>
      <c r="F53" s="104">
        <v>9</v>
      </c>
      <c r="G53" s="125">
        <v>660523</v>
      </c>
      <c r="H53" s="147">
        <v>922000</v>
      </c>
    </row>
    <row r="54" spans="1:8">
      <c r="A54" s="104" t="s">
        <v>519</v>
      </c>
      <c r="B54" s="105" t="s">
        <v>573</v>
      </c>
      <c r="C54" s="104"/>
      <c r="D54" s="104">
        <v>3</v>
      </c>
      <c r="E54" s="104">
        <v>3</v>
      </c>
      <c r="F54" s="104">
        <v>0</v>
      </c>
      <c r="G54" s="123">
        <v>4674500</v>
      </c>
      <c r="H54" s="110">
        <v>4561035</v>
      </c>
    </row>
    <row r="55" spans="1:8" ht="25.5">
      <c r="A55" s="104" t="s">
        <v>521</v>
      </c>
      <c r="B55" s="105" t="s">
        <v>575</v>
      </c>
      <c r="C55" s="104"/>
      <c r="D55" s="104">
        <v>3</v>
      </c>
      <c r="E55" s="104">
        <v>3</v>
      </c>
      <c r="F55" s="104">
        <v>1</v>
      </c>
      <c r="G55" s="123">
        <v>70458</v>
      </c>
      <c r="H55" s="110">
        <v>20937</v>
      </c>
    </row>
    <row r="56" spans="1:8" ht="26.25">
      <c r="A56" s="32" t="s">
        <v>615</v>
      </c>
      <c r="B56" s="106" t="s">
        <v>117</v>
      </c>
      <c r="C56" s="104"/>
      <c r="D56" s="104">
        <v>3</v>
      </c>
      <c r="E56" s="104">
        <v>3</v>
      </c>
      <c r="F56" s="104">
        <v>2</v>
      </c>
      <c r="G56" s="141">
        <f>G58+G57+G59+G60+G61+G62</f>
        <v>6504068</v>
      </c>
      <c r="H56" s="141">
        <f>H58+H57+H59+H60+H61+H62</f>
        <v>5190167</v>
      </c>
    </row>
    <row r="57" spans="1:8">
      <c r="A57" s="104" t="s">
        <v>514</v>
      </c>
      <c r="B57" s="105" t="s">
        <v>578</v>
      </c>
      <c r="C57" s="104"/>
      <c r="D57" s="104">
        <v>3</v>
      </c>
      <c r="E57" s="104">
        <v>3</v>
      </c>
      <c r="F57" s="104">
        <v>3</v>
      </c>
      <c r="G57" s="119"/>
      <c r="H57" s="142">
        <v>0</v>
      </c>
    </row>
    <row r="58" spans="1:8">
      <c r="A58" s="104" t="s">
        <v>517</v>
      </c>
      <c r="B58" s="105" t="s">
        <v>580</v>
      </c>
      <c r="C58" s="104"/>
      <c r="D58" s="104">
        <v>3</v>
      </c>
      <c r="E58" s="104">
        <v>3</v>
      </c>
      <c r="F58" s="104">
        <v>4</v>
      </c>
      <c r="G58" s="119">
        <v>879363</v>
      </c>
      <c r="H58" s="142">
        <v>774125</v>
      </c>
    </row>
    <row r="59" spans="1:8">
      <c r="A59" s="104" t="s">
        <v>519</v>
      </c>
      <c r="B59" s="105" t="s">
        <v>582</v>
      </c>
      <c r="C59" s="104"/>
      <c r="D59" s="104">
        <v>3</v>
      </c>
      <c r="E59" s="104">
        <v>3</v>
      </c>
      <c r="F59" s="104">
        <v>5</v>
      </c>
      <c r="G59" s="119">
        <v>4933000</v>
      </c>
      <c r="H59" s="142">
        <v>4314000</v>
      </c>
    </row>
    <row r="60" spans="1:8">
      <c r="A60" s="104" t="s">
        <v>521</v>
      </c>
      <c r="B60" s="105" t="s">
        <v>584</v>
      </c>
      <c r="C60" s="104"/>
      <c r="D60" s="104">
        <v>3</v>
      </c>
      <c r="E60" s="104">
        <v>3</v>
      </c>
      <c r="F60" s="104">
        <v>6</v>
      </c>
      <c r="G60" s="119"/>
      <c r="H60" s="142">
        <v>0</v>
      </c>
    </row>
    <row r="61" spans="1:8">
      <c r="A61" s="104" t="s">
        <v>523</v>
      </c>
      <c r="B61" s="105" t="s">
        <v>586</v>
      </c>
      <c r="C61" s="104"/>
      <c r="D61" s="104">
        <v>3</v>
      </c>
      <c r="E61" s="104">
        <v>3</v>
      </c>
      <c r="F61" s="104">
        <v>7</v>
      </c>
      <c r="G61" s="119">
        <v>10763</v>
      </c>
      <c r="H61" s="142">
        <v>10747</v>
      </c>
    </row>
    <row r="62" spans="1:8" ht="25.5">
      <c r="A62" s="104" t="s">
        <v>524</v>
      </c>
      <c r="B62" s="105" t="s">
        <v>588</v>
      </c>
      <c r="C62" s="104"/>
      <c r="D62" s="104">
        <v>3</v>
      </c>
      <c r="E62" s="104">
        <v>3</v>
      </c>
      <c r="F62" s="104">
        <v>8</v>
      </c>
      <c r="G62" s="119">
        <v>680942</v>
      </c>
      <c r="H62" s="142">
        <v>91295</v>
      </c>
    </row>
    <row r="63" spans="1:8" ht="26.25">
      <c r="A63" s="32" t="s">
        <v>621</v>
      </c>
      <c r="B63" s="106" t="s">
        <v>118</v>
      </c>
      <c r="C63" s="104"/>
      <c r="D63" s="104">
        <v>3</v>
      </c>
      <c r="E63" s="104">
        <v>3</v>
      </c>
      <c r="F63" s="104">
        <v>9</v>
      </c>
      <c r="G63" s="119"/>
      <c r="H63" s="142">
        <f>H51-H56</f>
        <v>313805</v>
      </c>
    </row>
    <row r="64" spans="1:8" ht="26.25">
      <c r="A64" s="32" t="s">
        <v>622</v>
      </c>
      <c r="B64" s="106" t="s">
        <v>119</v>
      </c>
      <c r="C64" s="104"/>
      <c r="D64" s="104">
        <v>3</v>
      </c>
      <c r="E64" s="104">
        <v>4</v>
      </c>
      <c r="F64" s="104">
        <v>0</v>
      </c>
      <c r="G64" s="126">
        <f>G56-G51</f>
        <v>1098587</v>
      </c>
      <c r="H64" s="142" t="s">
        <v>176</v>
      </c>
    </row>
    <row r="65" spans="1:8">
      <c r="A65" s="104" t="s">
        <v>627</v>
      </c>
      <c r="B65" s="105" t="s">
        <v>628</v>
      </c>
      <c r="C65" s="104"/>
      <c r="D65" s="104">
        <v>3</v>
      </c>
      <c r="E65" s="104">
        <v>4</v>
      </c>
      <c r="F65" s="104">
        <v>1</v>
      </c>
      <c r="G65" s="141">
        <f>G51+G36+G23</f>
        <v>17066563</v>
      </c>
      <c r="H65" s="141">
        <f>H51+H36+H23</f>
        <v>19882081</v>
      </c>
    </row>
    <row r="66" spans="1:8">
      <c r="A66" s="104" t="s">
        <v>629</v>
      </c>
      <c r="B66" s="105" t="s">
        <v>630</v>
      </c>
      <c r="C66" s="104"/>
      <c r="D66" s="104">
        <v>3</v>
      </c>
      <c r="E66" s="104">
        <v>4</v>
      </c>
      <c r="F66" s="104">
        <v>2</v>
      </c>
      <c r="G66" s="141">
        <f>G56+G43+G27</f>
        <v>17023687</v>
      </c>
      <c r="H66" s="141">
        <f>H56+H43+H27</f>
        <v>19492958</v>
      </c>
    </row>
    <row r="67" spans="1:8">
      <c r="A67" s="104" t="s">
        <v>631</v>
      </c>
      <c r="B67" s="105" t="s">
        <v>632</v>
      </c>
      <c r="C67" s="104"/>
      <c r="D67" s="104">
        <v>3</v>
      </c>
      <c r="E67" s="104">
        <v>4</v>
      </c>
      <c r="F67" s="104">
        <v>3</v>
      </c>
      <c r="G67" s="148">
        <f>G65-G66</f>
        <v>42876</v>
      </c>
      <c r="H67" s="148">
        <f>H65-H66</f>
        <v>389123</v>
      </c>
    </row>
    <row r="68" spans="1:8">
      <c r="A68" s="104" t="s">
        <v>633</v>
      </c>
      <c r="B68" s="105" t="s">
        <v>634</v>
      </c>
      <c r="C68" s="104"/>
      <c r="D68" s="104">
        <v>3</v>
      </c>
      <c r="E68" s="104">
        <v>4</v>
      </c>
      <c r="F68" s="104">
        <v>4</v>
      </c>
      <c r="G68" s="126"/>
      <c r="H68" s="142">
        <v>0</v>
      </c>
    </row>
    <row r="69" spans="1:8">
      <c r="A69" s="104" t="s">
        <v>635</v>
      </c>
      <c r="B69" s="105" t="s">
        <v>636</v>
      </c>
      <c r="C69" s="104"/>
      <c r="D69" s="104">
        <v>3</v>
      </c>
      <c r="E69" s="104">
        <v>4</v>
      </c>
      <c r="F69" s="104">
        <v>5</v>
      </c>
      <c r="G69" s="119">
        <v>210253</v>
      </c>
      <c r="H69" s="142">
        <v>13491</v>
      </c>
    </row>
    <row r="70" spans="1:8" ht="25.5">
      <c r="A70" s="104" t="s">
        <v>611</v>
      </c>
      <c r="B70" s="105" t="s">
        <v>637</v>
      </c>
      <c r="C70" s="104"/>
      <c r="D70" s="104">
        <v>3</v>
      </c>
      <c r="E70" s="104">
        <v>4</v>
      </c>
      <c r="F70" s="104">
        <v>6</v>
      </c>
      <c r="G70" s="119"/>
      <c r="H70" s="142"/>
    </row>
    <row r="71" spans="1:8" ht="25.5">
      <c r="A71" s="104" t="s">
        <v>638</v>
      </c>
      <c r="B71" s="105" t="s">
        <v>639</v>
      </c>
      <c r="C71" s="104"/>
      <c r="D71" s="104">
        <v>3</v>
      </c>
      <c r="E71" s="104">
        <v>4</v>
      </c>
      <c r="F71" s="104">
        <v>7</v>
      </c>
      <c r="G71" s="119"/>
      <c r="H71" s="142"/>
    </row>
    <row r="72" spans="1:8" ht="25.5">
      <c r="A72" s="104" t="s">
        <v>640</v>
      </c>
      <c r="B72" s="105" t="s">
        <v>641</v>
      </c>
      <c r="C72" s="104"/>
      <c r="D72" s="104">
        <v>3</v>
      </c>
      <c r="E72" s="104">
        <v>4</v>
      </c>
      <c r="F72" s="104">
        <v>8</v>
      </c>
      <c r="G72" s="142">
        <f>G69+G67-G68+G70-G71</f>
        <v>253129</v>
      </c>
      <c r="H72" s="142">
        <f>H69+H67-H68+H70-H71</f>
        <v>402614</v>
      </c>
    </row>
    <row r="74" spans="1:8">
      <c r="A74" s="157" t="s">
        <v>702</v>
      </c>
      <c r="B74" s="164"/>
    </row>
    <row r="75" spans="1:8">
      <c r="A75" s="61"/>
      <c r="B75" s="37"/>
    </row>
    <row r="76" spans="1:8" s="45" customFormat="1">
      <c r="B76" s="70" t="s">
        <v>650</v>
      </c>
      <c r="G76" s="70" t="s">
        <v>331</v>
      </c>
      <c r="H76" s="80"/>
    </row>
    <row r="77" spans="1:8" s="45" customFormat="1">
      <c r="B77" s="70" t="s">
        <v>659</v>
      </c>
      <c r="G77" s="96" t="s">
        <v>667</v>
      </c>
      <c r="H77" s="80"/>
    </row>
    <row r="78" spans="1:8" s="45" customFormat="1">
      <c r="B78" s="70" t="s">
        <v>651</v>
      </c>
      <c r="G78" s="80"/>
      <c r="H78" s="80"/>
    </row>
    <row r="79" spans="1:8" s="45" customFormat="1">
      <c r="G79" s="80"/>
      <c r="H79" s="80"/>
    </row>
    <row r="80" spans="1:8" s="45" customFormat="1">
      <c r="G80" s="80"/>
      <c r="H80" s="80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9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O28" sqref="O28"/>
    </sheetView>
  </sheetViews>
  <sheetFormatPr defaultRowHeight="12.75"/>
  <cols>
    <col min="1" max="1" width="55" style="18" customWidth="1"/>
    <col min="2" max="2" width="2.7109375" style="18" customWidth="1"/>
    <col min="3" max="3" width="2.28515625" style="18" customWidth="1"/>
    <col min="4" max="4" width="2.7109375" style="18" customWidth="1"/>
    <col min="5" max="5" width="9.28515625" style="18" customWidth="1"/>
    <col min="6" max="6" width="7.140625" style="18" customWidth="1"/>
    <col min="7" max="8" width="9.140625" style="18"/>
    <col min="9" max="10" width="9.5703125" style="18" customWidth="1"/>
    <col min="11" max="11" width="5.85546875" style="18" customWidth="1"/>
    <col min="12" max="16384" width="9.140625" style="18"/>
  </cols>
  <sheetData>
    <row r="1" spans="1:12" ht="13.5">
      <c r="H1" s="5"/>
      <c r="K1" s="33"/>
      <c r="L1" s="3" t="s">
        <v>127</v>
      </c>
    </row>
    <row r="2" spans="1:12" ht="13.5">
      <c r="H2" s="5"/>
      <c r="K2" s="283" t="s">
        <v>161</v>
      </c>
      <c r="L2" s="284"/>
    </row>
    <row r="3" spans="1:12" ht="13.5">
      <c r="A3" s="44" t="s">
        <v>333</v>
      </c>
      <c r="B3" s="236" t="s">
        <v>647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ht="13.5">
      <c r="A4" s="44" t="s">
        <v>177</v>
      </c>
      <c r="B4" s="236" t="s">
        <v>687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>
      <c r="A5" s="44" t="s">
        <v>178</v>
      </c>
      <c r="B5" s="237" t="s">
        <v>645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>
      <c r="A6" s="44" t="s">
        <v>179</v>
      </c>
      <c r="B6" s="238" t="s">
        <v>646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44" t="s">
        <v>180</v>
      </c>
      <c r="B7" s="238" t="s">
        <v>1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</row>
    <row r="8" spans="1:12">
      <c r="I8" s="27"/>
      <c r="J8" s="27"/>
      <c r="K8" s="27"/>
      <c r="L8" s="27"/>
    </row>
    <row r="10" spans="1:12" ht="15.75">
      <c r="A10" s="289" t="s">
        <v>6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</row>
    <row r="11" spans="1:12">
      <c r="A11" s="290" t="s">
        <v>690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</row>
    <row r="13" spans="1:12">
      <c r="L13" s="18" t="s">
        <v>507</v>
      </c>
    </row>
    <row r="14" spans="1:12" ht="0.75" customHeight="1"/>
    <row r="15" spans="1:12" hidden="1"/>
    <row r="16" spans="1:12" ht="26.25" customHeight="1">
      <c r="A16" s="244" t="s">
        <v>7</v>
      </c>
      <c r="B16" s="286" t="s">
        <v>510</v>
      </c>
      <c r="C16" s="286"/>
      <c r="D16" s="286"/>
      <c r="E16" s="176" t="s">
        <v>8</v>
      </c>
      <c r="F16" s="176"/>
      <c r="G16" s="176"/>
      <c r="H16" s="176"/>
      <c r="I16" s="176"/>
      <c r="J16" s="176"/>
      <c r="K16" s="286" t="s">
        <v>9</v>
      </c>
      <c r="L16" s="286" t="s">
        <v>10</v>
      </c>
    </row>
    <row r="17" spans="1:12" ht="15" customHeight="1">
      <c r="A17" s="244"/>
      <c r="B17" s="286"/>
      <c r="C17" s="286"/>
      <c r="D17" s="286"/>
      <c r="E17" s="176"/>
      <c r="F17" s="176"/>
      <c r="G17" s="176"/>
      <c r="H17" s="176"/>
      <c r="I17" s="176"/>
      <c r="J17" s="176"/>
      <c r="K17" s="286"/>
      <c r="L17" s="286"/>
    </row>
    <row r="18" spans="1:12" ht="16.5" hidden="1" customHeight="1">
      <c r="A18" s="244"/>
      <c r="B18" s="286"/>
      <c r="C18" s="286"/>
      <c r="D18" s="286"/>
      <c r="E18" s="186"/>
      <c r="F18" s="186"/>
      <c r="G18" s="186"/>
      <c r="H18" s="186"/>
      <c r="I18" s="186"/>
      <c r="J18" s="186"/>
      <c r="K18" s="286"/>
      <c r="L18" s="286"/>
    </row>
    <row r="19" spans="1:12" ht="203.25" customHeight="1">
      <c r="A19" s="244"/>
      <c r="B19" s="286"/>
      <c r="C19" s="286"/>
      <c r="D19" s="286"/>
      <c r="E19" s="286" t="s">
        <v>11</v>
      </c>
      <c r="F19" s="128" t="s">
        <v>12</v>
      </c>
      <c r="G19" s="286" t="s">
        <v>13</v>
      </c>
      <c r="H19" s="285" t="s">
        <v>14</v>
      </c>
      <c r="I19" s="286" t="s">
        <v>15</v>
      </c>
      <c r="J19" s="128" t="s">
        <v>16</v>
      </c>
      <c r="K19" s="286"/>
      <c r="L19" s="286"/>
    </row>
    <row r="20" spans="1:12" ht="81" hidden="1" customHeight="1">
      <c r="A20" s="4"/>
      <c r="B20" s="286"/>
      <c r="C20" s="286"/>
      <c r="D20" s="286"/>
      <c r="E20" s="286"/>
      <c r="F20" s="41" t="s">
        <v>17</v>
      </c>
      <c r="G20" s="286"/>
      <c r="H20" s="285"/>
      <c r="I20" s="286"/>
      <c r="J20" s="41"/>
      <c r="K20" s="286"/>
      <c r="L20" s="40"/>
    </row>
    <row r="21" spans="1:12" ht="41.25" hidden="1" customHeight="1">
      <c r="A21" s="4"/>
      <c r="B21" s="286"/>
      <c r="C21" s="286"/>
      <c r="D21" s="286"/>
      <c r="E21" s="286"/>
      <c r="F21" s="41"/>
      <c r="G21" s="286"/>
      <c r="H21" s="285"/>
      <c r="I21" s="286"/>
      <c r="J21" s="41" t="s">
        <v>18</v>
      </c>
      <c r="K21" s="286"/>
      <c r="L21" s="40"/>
    </row>
    <row r="22" spans="1:12">
      <c r="A22" s="24">
        <v>1</v>
      </c>
      <c r="B22" s="176">
        <v>2</v>
      </c>
      <c r="C22" s="176"/>
      <c r="D22" s="176"/>
      <c r="E22" s="24">
        <v>3</v>
      </c>
      <c r="F22" s="24">
        <v>4</v>
      </c>
      <c r="G22" s="24">
        <v>5</v>
      </c>
      <c r="H22" s="24">
        <v>6</v>
      </c>
      <c r="I22" s="24">
        <v>7</v>
      </c>
      <c r="J22" s="24">
        <v>8</v>
      </c>
      <c r="K22" s="24">
        <v>9</v>
      </c>
      <c r="L22" s="24">
        <v>10</v>
      </c>
    </row>
    <row r="23" spans="1:12" ht="16.5" customHeight="1">
      <c r="A23" s="150" t="s">
        <v>701</v>
      </c>
      <c r="B23" s="24">
        <v>9</v>
      </c>
      <c r="C23" s="24">
        <v>0</v>
      </c>
      <c r="D23" s="24">
        <v>1</v>
      </c>
      <c r="E23" s="101">
        <v>18768600</v>
      </c>
      <c r="F23" s="101">
        <v>0</v>
      </c>
      <c r="G23" s="101">
        <v>0</v>
      </c>
      <c r="H23" s="152">
        <v>0</v>
      </c>
      <c r="I23" s="152">
        <v>-823430</v>
      </c>
      <c r="J23" s="101">
        <f>E23+H23+I23</f>
        <v>17945170</v>
      </c>
      <c r="K23" s="101"/>
      <c r="L23" s="101">
        <f>J23-K23</f>
        <v>17945170</v>
      </c>
    </row>
    <row r="24" spans="1:12" ht="18.75" customHeight="1">
      <c r="A24" s="4" t="s">
        <v>19</v>
      </c>
      <c r="B24" s="24">
        <v>9</v>
      </c>
      <c r="C24" s="24">
        <v>0</v>
      </c>
      <c r="D24" s="24">
        <v>2</v>
      </c>
      <c r="E24" s="101"/>
      <c r="F24" s="101"/>
      <c r="G24" s="101"/>
      <c r="H24" s="101"/>
      <c r="I24" s="101"/>
      <c r="J24" s="101"/>
      <c r="K24" s="101"/>
      <c r="L24" s="101"/>
    </row>
    <row r="25" spans="1:12" ht="19.5" customHeight="1">
      <c r="A25" s="4" t="s">
        <v>20</v>
      </c>
      <c r="B25" s="24">
        <v>9</v>
      </c>
      <c r="C25" s="24">
        <v>0</v>
      </c>
      <c r="D25" s="24">
        <v>3</v>
      </c>
      <c r="E25" s="101"/>
      <c r="F25" s="101"/>
      <c r="G25" s="101"/>
      <c r="H25" s="101"/>
      <c r="I25" s="101"/>
      <c r="J25" s="101"/>
      <c r="K25" s="101"/>
      <c r="L25" s="101"/>
    </row>
    <row r="26" spans="1:12" ht="18.75" customHeight="1">
      <c r="A26" s="287" t="s">
        <v>700</v>
      </c>
      <c r="B26" s="176">
        <v>9</v>
      </c>
      <c r="C26" s="176">
        <v>0</v>
      </c>
      <c r="D26" s="176">
        <v>4</v>
      </c>
      <c r="E26" s="101">
        <v>18768600</v>
      </c>
      <c r="F26" s="101">
        <v>0</v>
      </c>
      <c r="G26" s="101">
        <v>0</v>
      </c>
      <c r="H26" s="152">
        <f>SUM(H23:H25)</f>
        <v>0</v>
      </c>
      <c r="I26" s="152">
        <f>SUM(I23:I25)</f>
        <v>-823430</v>
      </c>
      <c r="J26" s="101">
        <f>E26+H26+I26</f>
        <v>17945170</v>
      </c>
      <c r="K26" s="101"/>
      <c r="L26" s="101">
        <f>J26-K26</f>
        <v>17945170</v>
      </c>
    </row>
    <row r="27" spans="1:12" ht="15" customHeight="1">
      <c r="A27" s="288"/>
      <c r="B27" s="176"/>
      <c r="C27" s="176"/>
      <c r="D27" s="176"/>
      <c r="E27" s="101"/>
      <c r="F27" s="101"/>
      <c r="G27" s="101"/>
      <c r="H27" s="101"/>
      <c r="I27" s="101"/>
      <c r="J27" s="101"/>
      <c r="K27" s="101"/>
      <c r="L27" s="101"/>
    </row>
    <row r="28" spans="1:12">
      <c r="A28" s="4" t="s">
        <v>21</v>
      </c>
      <c r="B28" s="24">
        <v>9</v>
      </c>
      <c r="C28" s="24">
        <v>0</v>
      </c>
      <c r="D28" s="24">
        <v>5</v>
      </c>
      <c r="E28" s="101"/>
      <c r="F28" s="101"/>
      <c r="G28" s="101"/>
      <c r="H28" s="101"/>
      <c r="I28" s="101"/>
      <c r="J28" s="101">
        <f t="shared" ref="J28:J47" si="0">E28+F28+G28+H28+I28</f>
        <v>0</v>
      </c>
      <c r="K28" s="101"/>
      <c r="L28" s="101">
        <f>J28-K28</f>
        <v>0</v>
      </c>
    </row>
    <row r="29" spans="1:12" ht="33" customHeight="1">
      <c r="A29" s="4" t="s">
        <v>22</v>
      </c>
      <c r="B29" s="24">
        <v>9</v>
      </c>
      <c r="C29" s="24">
        <v>0</v>
      </c>
      <c r="D29" s="24">
        <v>6</v>
      </c>
      <c r="E29" s="101"/>
      <c r="F29" s="101"/>
      <c r="G29" s="101"/>
      <c r="H29" s="101"/>
      <c r="I29" s="101"/>
      <c r="J29" s="101">
        <f t="shared" si="0"/>
        <v>0</v>
      </c>
      <c r="K29" s="101"/>
      <c r="L29" s="101">
        <f t="shared" ref="L29:L47" si="1">J29-K29</f>
        <v>0</v>
      </c>
    </row>
    <row r="30" spans="1:12" ht="32.25" customHeight="1">
      <c r="A30" s="4" t="s">
        <v>23</v>
      </c>
      <c r="B30" s="24">
        <v>9</v>
      </c>
      <c r="C30" s="24">
        <v>0</v>
      </c>
      <c r="D30" s="24">
        <v>7</v>
      </c>
      <c r="E30" s="101"/>
      <c r="F30" s="101"/>
      <c r="G30" s="101"/>
      <c r="H30" s="101"/>
      <c r="I30" s="101"/>
      <c r="J30" s="101">
        <f t="shared" si="0"/>
        <v>0</v>
      </c>
      <c r="K30" s="101"/>
      <c r="L30" s="101">
        <f t="shared" si="1"/>
        <v>0</v>
      </c>
    </row>
    <row r="31" spans="1:12" ht="16.5" customHeight="1">
      <c r="A31" s="4" t="s">
        <v>24</v>
      </c>
      <c r="B31" s="24">
        <v>9</v>
      </c>
      <c r="C31" s="24">
        <v>0</v>
      </c>
      <c r="D31" s="24">
        <v>8</v>
      </c>
      <c r="E31" s="101"/>
      <c r="F31" s="101"/>
      <c r="G31" s="101"/>
      <c r="H31" s="101"/>
      <c r="I31" s="153">
        <v>207562</v>
      </c>
      <c r="J31" s="101">
        <f>E31+F31+G31+H31+I31</f>
        <v>207562</v>
      </c>
      <c r="K31" s="101"/>
      <c r="L31" s="101">
        <f t="shared" si="1"/>
        <v>207562</v>
      </c>
    </row>
    <row r="32" spans="1:12" ht="18.75" customHeight="1">
      <c r="A32" s="4" t="s">
        <v>25</v>
      </c>
      <c r="B32" s="24">
        <v>9</v>
      </c>
      <c r="C32" s="24">
        <v>0</v>
      </c>
      <c r="D32" s="24">
        <v>9</v>
      </c>
      <c r="E32" s="101"/>
      <c r="F32" s="101"/>
      <c r="G32" s="101"/>
      <c r="H32" s="101"/>
      <c r="I32" s="101"/>
      <c r="J32" s="101">
        <f t="shared" si="0"/>
        <v>0</v>
      </c>
      <c r="K32" s="101"/>
      <c r="L32" s="101">
        <f t="shared" si="1"/>
        <v>0</v>
      </c>
    </row>
    <row r="33" spans="1:12" ht="29.25" customHeight="1">
      <c r="A33" s="4" t="s">
        <v>26</v>
      </c>
      <c r="B33" s="24">
        <v>9</v>
      </c>
      <c r="C33" s="24">
        <v>1</v>
      </c>
      <c r="D33" s="24">
        <v>0</v>
      </c>
      <c r="E33" s="101"/>
      <c r="F33" s="101"/>
      <c r="G33" s="101"/>
      <c r="H33" s="101">
        <v>0</v>
      </c>
      <c r="I33" s="101">
        <v>0</v>
      </c>
      <c r="J33" s="101">
        <f t="shared" si="0"/>
        <v>0</v>
      </c>
      <c r="K33" s="101"/>
      <c r="L33" s="101">
        <f t="shared" si="1"/>
        <v>0</v>
      </c>
    </row>
    <row r="34" spans="1:12" ht="33.75" customHeight="1">
      <c r="A34" s="4" t="s">
        <v>27</v>
      </c>
      <c r="B34" s="24">
        <v>9</v>
      </c>
      <c r="C34" s="24">
        <v>1</v>
      </c>
      <c r="D34" s="24">
        <v>1</v>
      </c>
      <c r="E34" s="101"/>
      <c r="F34" s="101"/>
      <c r="G34" s="101"/>
      <c r="H34" s="101"/>
      <c r="I34" s="101"/>
      <c r="J34" s="101">
        <f t="shared" si="0"/>
        <v>0</v>
      </c>
      <c r="K34" s="101"/>
      <c r="L34" s="101">
        <f t="shared" si="1"/>
        <v>0</v>
      </c>
    </row>
    <row r="35" spans="1:12" ht="32.25" customHeight="1">
      <c r="A35" s="150" t="s">
        <v>699</v>
      </c>
      <c r="B35" s="24">
        <v>9</v>
      </c>
      <c r="C35" s="24">
        <v>1</v>
      </c>
      <c r="D35" s="24">
        <v>2</v>
      </c>
      <c r="E35" s="101">
        <f>E26+E28+E29+E30+E31+E32+E33+E34</f>
        <v>18768600</v>
      </c>
      <c r="F35" s="101">
        <f>F26+F28+F29+F30+F31+F32+F33+F34</f>
        <v>0</v>
      </c>
      <c r="G35" s="101">
        <f>G26+G28+G29+G30+G31+G32+G33+G34</f>
        <v>0</v>
      </c>
      <c r="H35" s="101">
        <f>H26+H28+H29+H30+H31+H32+H33+H34</f>
        <v>0</v>
      </c>
      <c r="I35" s="101">
        <f>I26+I28+I29+I30+I31+I32+I33+I34</f>
        <v>-615868</v>
      </c>
      <c r="J35" s="101">
        <f t="shared" si="0"/>
        <v>18152732</v>
      </c>
      <c r="K35" s="101"/>
      <c r="L35" s="101">
        <f t="shared" si="1"/>
        <v>18152732</v>
      </c>
    </row>
    <row r="36" spans="1:12" ht="18" customHeight="1">
      <c r="A36" s="4" t="s">
        <v>28</v>
      </c>
      <c r="B36" s="24">
        <v>9</v>
      </c>
      <c r="C36" s="24">
        <v>1</v>
      </c>
      <c r="D36" s="24">
        <v>3</v>
      </c>
      <c r="E36" s="101"/>
      <c r="F36" s="101"/>
      <c r="G36" s="101"/>
      <c r="H36" s="101"/>
      <c r="I36" s="101"/>
      <c r="J36" s="101">
        <f t="shared" si="0"/>
        <v>0</v>
      </c>
      <c r="K36" s="101"/>
      <c r="L36" s="101">
        <f t="shared" si="1"/>
        <v>0</v>
      </c>
    </row>
    <row r="37" spans="1:12" ht="18.75" customHeight="1">
      <c r="A37" s="53" t="s">
        <v>29</v>
      </c>
      <c r="B37" s="24">
        <v>9</v>
      </c>
      <c r="C37" s="24">
        <v>1</v>
      </c>
      <c r="D37" s="24">
        <v>4</v>
      </c>
      <c r="E37" s="101"/>
      <c r="F37" s="101"/>
      <c r="G37" s="101"/>
      <c r="H37" s="101"/>
      <c r="I37" s="101"/>
      <c r="J37" s="101">
        <f t="shared" si="0"/>
        <v>0</v>
      </c>
      <c r="K37" s="101"/>
      <c r="L37" s="101">
        <f t="shared" si="1"/>
        <v>0</v>
      </c>
    </row>
    <row r="38" spans="1:12" ht="13.5">
      <c r="A38" s="150" t="s">
        <v>698</v>
      </c>
      <c r="B38" s="170">
        <v>9</v>
      </c>
      <c r="C38" s="176">
        <v>1</v>
      </c>
      <c r="D38" s="176">
        <v>5</v>
      </c>
      <c r="E38" s="101">
        <f>E35+E36+E37</f>
        <v>18768600</v>
      </c>
      <c r="F38" s="101">
        <f>F35+F36+F37</f>
        <v>0</v>
      </c>
      <c r="G38" s="101">
        <f>G35+G36+G37</f>
        <v>0</v>
      </c>
      <c r="H38" s="101">
        <f>H35+H36+H37</f>
        <v>0</v>
      </c>
      <c r="I38" s="101">
        <f>I35+I36+I37</f>
        <v>-615868</v>
      </c>
      <c r="J38" s="101">
        <f t="shared" si="0"/>
        <v>18152732</v>
      </c>
      <c r="K38" s="101"/>
      <c r="L38" s="101">
        <f t="shared" si="1"/>
        <v>18152732</v>
      </c>
    </row>
    <row r="39" spans="1:12" ht="13.5">
      <c r="A39" s="150" t="s">
        <v>697</v>
      </c>
      <c r="B39" s="170"/>
      <c r="C39" s="176"/>
      <c r="D39" s="176"/>
      <c r="E39" s="101"/>
      <c r="F39" s="101"/>
      <c r="G39" s="101"/>
      <c r="H39" s="101"/>
      <c r="I39" s="101"/>
      <c r="J39" s="101"/>
      <c r="K39" s="101"/>
      <c r="L39" s="101"/>
    </row>
    <row r="40" spans="1:12" ht="18" customHeight="1">
      <c r="A40" s="4" t="s">
        <v>30</v>
      </c>
      <c r="B40" s="24">
        <v>9</v>
      </c>
      <c r="C40" s="24">
        <v>1</v>
      </c>
      <c r="D40" s="24">
        <v>6</v>
      </c>
      <c r="E40" s="101"/>
      <c r="F40" s="101"/>
      <c r="G40" s="101"/>
      <c r="H40" s="101"/>
      <c r="I40" s="101"/>
      <c r="J40" s="101">
        <f t="shared" si="0"/>
        <v>0</v>
      </c>
      <c r="K40" s="101"/>
      <c r="L40" s="101">
        <f t="shared" si="1"/>
        <v>0</v>
      </c>
    </row>
    <row r="41" spans="1:12" ht="30.75" customHeight="1">
      <c r="A41" s="4" t="s">
        <v>31</v>
      </c>
      <c r="B41" s="24">
        <v>9</v>
      </c>
      <c r="C41" s="24">
        <v>1</v>
      </c>
      <c r="D41" s="24">
        <v>7</v>
      </c>
      <c r="E41" s="101"/>
      <c r="F41" s="101"/>
      <c r="G41" s="101"/>
      <c r="H41" s="101"/>
      <c r="I41" s="101"/>
      <c r="J41" s="101">
        <f t="shared" si="0"/>
        <v>0</v>
      </c>
      <c r="K41" s="101"/>
      <c r="L41" s="101">
        <f t="shared" si="1"/>
        <v>0</v>
      </c>
    </row>
    <row r="42" spans="1:12" ht="31.5" customHeight="1">
      <c r="A42" s="4" t="s">
        <v>32</v>
      </c>
      <c r="B42" s="24">
        <v>9</v>
      </c>
      <c r="C42" s="24">
        <v>1</v>
      </c>
      <c r="D42" s="24">
        <v>8</v>
      </c>
      <c r="E42" s="101"/>
      <c r="F42" s="101"/>
      <c r="G42" s="101"/>
      <c r="H42" s="101"/>
      <c r="I42" s="101"/>
      <c r="J42" s="101">
        <f t="shared" si="0"/>
        <v>0</v>
      </c>
      <c r="K42" s="101"/>
      <c r="L42" s="101">
        <f t="shared" si="1"/>
        <v>0</v>
      </c>
    </row>
    <row r="43" spans="1:12" ht="18" customHeight="1">
      <c r="A43" s="4" t="s">
        <v>33</v>
      </c>
      <c r="B43" s="24">
        <v>9</v>
      </c>
      <c r="C43" s="24">
        <v>1</v>
      </c>
      <c r="D43" s="24">
        <v>9</v>
      </c>
      <c r="E43" s="101"/>
      <c r="F43" s="101"/>
      <c r="G43" s="101"/>
      <c r="H43" s="101"/>
      <c r="I43" s="154">
        <v>40995</v>
      </c>
      <c r="J43" s="101">
        <f t="shared" si="0"/>
        <v>40995</v>
      </c>
      <c r="K43" s="101"/>
      <c r="L43" s="101">
        <f t="shared" si="1"/>
        <v>40995</v>
      </c>
    </row>
    <row r="44" spans="1:12" ht="19.5" customHeight="1">
      <c r="A44" s="4" t="s">
        <v>34</v>
      </c>
      <c r="B44" s="24">
        <v>9</v>
      </c>
      <c r="C44" s="24">
        <v>2</v>
      </c>
      <c r="D44" s="24">
        <v>0</v>
      </c>
      <c r="E44" s="101"/>
      <c r="F44" s="101"/>
      <c r="G44" s="101"/>
      <c r="H44" s="101"/>
      <c r="I44" s="101"/>
      <c r="J44" s="101">
        <f t="shared" si="0"/>
        <v>0</v>
      </c>
      <c r="K44" s="101"/>
      <c r="L44" s="101">
        <f t="shared" si="1"/>
        <v>0</v>
      </c>
    </row>
    <row r="45" spans="1:12" ht="33.75" customHeight="1">
      <c r="A45" s="4" t="s">
        <v>35</v>
      </c>
      <c r="B45" s="24">
        <v>9</v>
      </c>
      <c r="C45" s="24">
        <v>2</v>
      </c>
      <c r="D45" s="24">
        <v>1</v>
      </c>
      <c r="E45" s="101"/>
      <c r="F45" s="101"/>
      <c r="G45" s="101"/>
      <c r="H45" s="101">
        <v>0</v>
      </c>
      <c r="I45" s="101">
        <v>0</v>
      </c>
      <c r="J45" s="101">
        <f t="shared" si="0"/>
        <v>0</v>
      </c>
      <c r="K45" s="101"/>
      <c r="L45" s="101">
        <f t="shared" si="1"/>
        <v>0</v>
      </c>
    </row>
    <row r="46" spans="1:12" ht="33.75" customHeight="1">
      <c r="A46" s="4" t="s">
        <v>36</v>
      </c>
      <c r="B46" s="24">
        <v>9</v>
      </c>
      <c r="C46" s="24">
        <v>2</v>
      </c>
      <c r="D46" s="24">
        <v>2</v>
      </c>
      <c r="E46" s="101"/>
      <c r="F46" s="101"/>
      <c r="G46" s="101"/>
      <c r="H46" s="101"/>
      <c r="I46" s="101"/>
      <c r="J46" s="101">
        <f t="shared" si="0"/>
        <v>0</v>
      </c>
      <c r="K46" s="101"/>
      <c r="L46" s="101">
        <f t="shared" si="1"/>
        <v>0</v>
      </c>
    </row>
    <row r="47" spans="1:12" ht="18.75" customHeight="1">
      <c r="A47" s="127" t="s">
        <v>696</v>
      </c>
      <c r="B47" s="176">
        <v>9</v>
      </c>
      <c r="C47" s="176">
        <v>2</v>
      </c>
      <c r="D47" s="176">
        <v>3</v>
      </c>
      <c r="E47" s="101">
        <f>E38+E40+E41+E42+E43+E44+E45+E46</f>
        <v>18768600</v>
      </c>
      <c r="F47" s="101">
        <f>F38+F40+F41+F42+F43+F44+F45+F46</f>
        <v>0</v>
      </c>
      <c r="G47" s="101">
        <f>G38+G40+G41+G42+G43+G44+G45+G46</f>
        <v>0</v>
      </c>
      <c r="H47" s="101">
        <f>H38+H40+H41+H42+H43+H44+H45+H46</f>
        <v>0</v>
      </c>
      <c r="I47" s="101">
        <f>I38+I40+I41+I42+I43+I44+I45+I46</f>
        <v>-574873</v>
      </c>
      <c r="J47" s="101">
        <f t="shared" si="0"/>
        <v>18193727</v>
      </c>
      <c r="K47" s="101"/>
      <c r="L47" s="101">
        <f t="shared" si="1"/>
        <v>18193727</v>
      </c>
    </row>
    <row r="48" spans="1:12" ht="16.5" customHeight="1">
      <c r="A48" s="4" t="s">
        <v>37</v>
      </c>
      <c r="B48" s="176"/>
      <c r="C48" s="176"/>
      <c r="D48" s="176"/>
      <c r="E48" s="102"/>
      <c r="F48" s="102"/>
      <c r="G48" s="102"/>
      <c r="H48" s="102"/>
      <c r="I48" s="102"/>
      <c r="J48" s="102"/>
      <c r="K48" s="102"/>
      <c r="L48" s="102"/>
    </row>
    <row r="49" spans="1:12">
      <c r="A49" s="37"/>
    </row>
    <row r="50" spans="1:12" s="45" customFormat="1">
      <c r="A50" s="157" t="s">
        <v>702</v>
      </c>
      <c r="B50" s="70" t="s">
        <v>650</v>
      </c>
      <c r="E50" s="60"/>
      <c r="F50" s="60"/>
      <c r="G50" s="60"/>
      <c r="I50" s="45" t="s">
        <v>331</v>
      </c>
    </row>
    <row r="51" spans="1:12" s="45" customFormat="1">
      <c r="A51" s="60"/>
      <c r="B51" s="70" t="s">
        <v>659</v>
      </c>
      <c r="E51" s="60"/>
      <c r="I51" s="45" t="s">
        <v>667</v>
      </c>
      <c r="L51" s="60"/>
    </row>
    <row r="52" spans="1:12" s="45" customFormat="1">
      <c r="A52" s="60"/>
      <c r="B52" s="70" t="s">
        <v>651</v>
      </c>
      <c r="E52" s="60"/>
      <c r="F52" s="60"/>
      <c r="G52" s="60"/>
    </row>
    <row r="53" spans="1:12" s="45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tabSelected="1" zoomScale="94" zoomScaleNormal="94" workbookViewId="0">
      <selection activeCell="A21" sqref="A21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115" t="s">
        <v>0</v>
      </c>
      <c r="B1" s="1" t="s">
        <v>127</v>
      </c>
    </row>
    <row r="2" spans="1:2" ht="13.5">
      <c r="A2" s="291" t="s">
        <v>39</v>
      </c>
      <c r="B2" s="1" t="s">
        <v>38</v>
      </c>
    </row>
    <row r="3" spans="1:2" ht="34.5" customHeight="1">
      <c r="A3" s="292"/>
      <c r="B3" s="1"/>
    </row>
    <row r="4" spans="1:2" ht="38.25" customHeight="1">
      <c r="A4" s="42" t="s">
        <v>162</v>
      </c>
      <c r="B4" s="42" t="s">
        <v>163</v>
      </c>
    </row>
    <row r="5" spans="1:2">
      <c r="A5" s="97"/>
      <c r="B5" s="112"/>
    </row>
    <row r="6" spans="1:2">
      <c r="A6" s="116" t="s">
        <v>691</v>
      </c>
      <c r="B6" s="110" t="s">
        <v>703</v>
      </c>
    </row>
    <row r="7" spans="1:2">
      <c r="A7" s="117"/>
      <c r="B7" s="110" t="s">
        <v>704</v>
      </c>
    </row>
    <row r="8" spans="1:2">
      <c r="A8" s="116"/>
      <c r="B8" s="110"/>
    </row>
    <row r="9" spans="1:2">
      <c r="A9" s="116"/>
      <c r="B9" s="110"/>
    </row>
    <row r="10" spans="1:2">
      <c r="A10" s="116"/>
      <c r="B10" s="110"/>
    </row>
    <row r="11" spans="1:2">
      <c r="A11" s="111" t="s">
        <v>692</v>
      </c>
      <c r="B11" s="110" t="s">
        <v>695</v>
      </c>
    </row>
    <row r="12" spans="1:2" ht="14.25" customHeight="1">
      <c r="A12" s="111"/>
      <c r="B12" s="110"/>
    </row>
    <row r="13" spans="1:2">
      <c r="A13" s="116" t="s">
        <v>693</v>
      </c>
      <c r="B13" s="113" t="s">
        <v>694</v>
      </c>
    </row>
    <row r="14" spans="1:2">
      <c r="A14" s="116"/>
      <c r="B14" s="113"/>
    </row>
    <row r="15" spans="1:2">
      <c r="A15" s="97"/>
      <c r="B15" s="112"/>
    </row>
    <row r="16" spans="1:2">
      <c r="A16" s="97"/>
      <c r="B16" s="112"/>
    </row>
    <row r="17" spans="1:2">
      <c r="A17" s="97"/>
      <c r="B17" s="112"/>
    </row>
    <row r="18" spans="1:2">
      <c r="A18" s="97"/>
      <c r="B18" s="112"/>
    </row>
    <row r="20" spans="1:2">
      <c r="B20" s="7" t="s">
        <v>653</v>
      </c>
    </row>
    <row r="21" spans="1:2" s="55" customFormat="1">
      <c r="A21" s="156" t="s">
        <v>702</v>
      </c>
      <c r="B21" s="70" t="s">
        <v>650</v>
      </c>
    </row>
    <row r="22" spans="1:2" s="55" customFormat="1">
      <c r="A22" s="54"/>
      <c r="B22" s="70" t="s">
        <v>659</v>
      </c>
    </row>
    <row r="23" spans="1:2" s="55" customFormat="1">
      <c r="A23" s="54"/>
      <c r="B23" s="70" t="s">
        <v>651</v>
      </c>
    </row>
    <row r="24" spans="1:2" s="55" customFormat="1">
      <c r="A24" s="54"/>
      <c r="B24" s="70"/>
    </row>
    <row r="25" spans="1:2" s="55" customFormat="1">
      <c r="A25" s="54"/>
      <c r="B25" s="70"/>
    </row>
    <row r="26" spans="1:2" s="55" customFormat="1">
      <c r="A26" s="54"/>
      <c r="B26" s="70"/>
    </row>
    <row r="27" spans="1:2" s="55" customFormat="1">
      <c r="A27" s="54"/>
      <c r="B27" s="55" t="s">
        <v>331</v>
      </c>
    </row>
    <row r="28" spans="1:2" s="55" customFormat="1">
      <c r="A28" s="54"/>
      <c r="B28" s="55" t="s">
        <v>667</v>
      </c>
    </row>
    <row r="29" spans="1:2" s="55" customFormat="1">
      <c r="A29" s="54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2019-08-09T12:59:42Z</cp:lastPrinted>
  <dcterms:created xsi:type="dcterms:W3CDTF">1998-02-10T09:25:46Z</dcterms:created>
  <dcterms:modified xsi:type="dcterms:W3CDTF">2019-08-09T13:02:02Z</dcterms:modified>
</cp:coreProperties>
</file>